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5. Report Meeting\Report_HIV TB\1 Report template\HIV\"/>
    </mc:Choice>
  </mc:AlternateContent>
  <xr:revisionPtr revIDLastSave="0" documentId="13_ncr:1_{F7A2EC4D-72F8-462E-A4FB-03287DBD21F6}" xr6:coauthVersionLast="36" xr6:coauthVersionMax="43" xr10:uidLastSave="{00000000-0000-0000-0000-000000000000}"/>
  <bookViews>
    <workbookView xWindow="0" yWindow="0" windowWidth="12248" windowHeight="8318" tabRatio="376" activeTab="1" xr2:uid="{00000000-000D-0000-FFFF-FFFF00000000}"/>
  </bookViews>
  <sheets>
    <sheet name="Steps" sheetId="5" r:id="rId1"/>
    <sheet name="Site 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F74" i="1" s="1"/>
  <c r="F75" i="1" s="1"/>
  <c r="G28" i="1" l="1"/>
  <c r="G8" i="1" l="1"/>
  <c r="D36" i="1" s="1"/>
  <c r="G64" i="1" l="1"/>
  <c r="G65" i="1"/>
  <c r="G63" i="1"/>
  <c r="E72" i="1"/>
  <c r="E73" i="1" s="1"/>
  <c r="D72" i="1"/>
  <c r="D73" i="1" s="1"/>
  <c r="C72" i="1"/>
  <c r="C73" i="1" s="1"/>
  <c r="C70" i="1"/>
  <c r="C69" i="1" s="1"/>
  <c r="D70" i="1"/>
  <c r="D69" i="1" s="1"/>
  <c r="E70" i="1"/>
  <c r="E69" i="1" s="1"/>
  <c r="F70" i="1"/>
  <c r="G71" i="1"/>
  <c r="D44" i="1"/>
  <c r="D42" i="1"/>
  <c r="G72" i="1" l="1"/>
  <c r="G70" i="1"/>
  <c r="G86" i="1" s="1"/>
  <c r="G89" i="1"/>
  <c r="G87" i="1" l="1"/>
  <c r="E74" i="1"/>
  <c r="E75" i="1" s="1"/>
  <c r="D74" i="1"/>
  <c r="D75" i="1" s="1"/>
  <c r="G9" i="1"/>
  <c r="D43" i="1" s="1"/>
  <c r="G10" i="1"/>
  <c r="G11" i="1"/>
  <c r="G12" i="1"/>
  <c r="G13" i="1"/>
  <c r="G14" i="1"/>
  <c r="D57" i="1"/>
  <c r="D56" i="1"/>
  <c r="G85" i="1"/>
  <c r="G84" i="1" l="1"/>
  <c r="G73" i="1"/>
  <c r="C74" i="1"/>
  <c r="C75" i="1" s="1"/>
  <c r="G69" i="1"/>
  <c r="D53" i="1" l="1"/>
  <c r="D52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9" i="1"/>
  <c r="B84" i="1"/>
  <c r="B85" i="1"/>
  <c r="B90" i="1"/>
  <c r="B91" i="1"/>
  <c r="B69" i="1"/>
  <c r="A77" i="1"/>
  <c r="A78" i="1"/>
  <c r="A79" i="1"/>
  <c r="A80" i="1"/>
  <c r="A81" i="1"/>
  <c r="A82" i="1"/>
  <c r="A83" i="1"/>
  <c r="A89" i="1"/>
  <c r="A84" i="1"/>
  <c r="A85" i="1"/>
  <c r="A90" i="1"/>
  <c r="A91" i="1"/>
  <c r="D40" i="1"/>
  <c r="D39" i="1"/>
  <c r="D38" i="1"/>
  <c r="D37" i="1"/>
  <c r="A70" i="1" l="1"/>
  <c r="A71" i="1"/>
  <c r="A72" i="1"/>
  <c r="A73" i="1"/>
  <c r="A74" i="1"/>
  <c r="A75" i="1"/>
  <c r="A76" i="1"/>
  <c r="A69" i="1"/>
  <c r="G76" i="1" l="1"/>
  <c r="G77" i="1"/>
  <c r="G81" i="1"/>
  <c r="G80" i="1"/>
  <c r="G83" i="1" l="1"/>
  <c r="G79" i="1"/>
  <c r="G82" i="1"/>
  <c r="G78" i="1"/>
  <c r="G75" i="1"/>
  <c r="G74" i="1"/>
  <c r="D41" i="1"/>
  <c r="D50" i="1" l="1"/>
  <c r="D54" i="1"/>
  <c r="D51" i="1"/>
  <c r="D55" i="1"/>
  <c r="D46" i="1"/>
  <c r="D47" i="1"/>
  <c r="D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Moe Kyaw Kyaw</author>
    <author>HUAWEI</author>
  </authors>
  <commentList>
    <comment ref="B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Moe Kyaw Kyaw:</t>
        </r>
        <r>
          <rPr>
            <sz val="9"/>
            <color indexed="81"/>
            <rFont val="Tahoma"/>
            <family val="2"/>
          </rPr>
          <t xml:space="preserve">
this number may include double counts</t>
        </r>
      </text>
    </comment>
    <comment ref="A3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Moe Kyaw Kyaw:</t>
        </r>
        <r>
          <rPr>
            <sz val="9"/>
            <color indexed="81"/>
            <rFont val="Tahoma"/>
            <family val="2"/>
          </rPr>
          <t xml:space="preserve">
Target yields are set base on calculated baseline data and other reference yields. Please document the program assumptions those bring the rarget yields</t>
        </r>
      </text>
    </comment>
    <comment ref="B4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Moe Kyaw Kyaw:</t>
        </r>
        <r>
          <rPr>
            <sz val="9"/>
            <color indexed="81"/>
            <rFont val="Tahoma"/>
            <family val="2"/>
          </rPr>
          <t xml:space="preserve">
Retention rate needs to be adjusted to the targeted period, i.e; if targeting is done for one year, annual retention rate must be applied, if it is quarterly target it should be quarterly retention</t>
        </r>
      </text>
    </comment>
    <comment ref="B4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Moe Kyaw Kyaw:</t>
        </r>
        <r>
          <rPr>
            <sz val="9"/>
            <color indexed="81"/>
            <rFont val="Tahoma"/>
            <family val="2"/>
          </rPr>
          <t xml:space="preserve">
Retention rate needs to be adjusted to the targeted period, i.e; if targeting is done for one year, annual retention rate must be applied, if it is quarterly target it should be quarterly retention</t>
        </r>
      </text>
    </comment>
    <comment ref="A6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Moe Kyaw Kyaw:</t>
        </r>
        <r>
          <rPr>
            <sz val="9"/>
            <color indexed="81"/>
            <rFont val="Tahoma"/>
            <family val="2"/>
          </rPr>
          <t xml:space="preserve">
Enter the data manually when: 
1) the baseline data do not represent the targeted area
2) the period of the baseline data does not have continuity with the targeted period. </t>
        </r>
      </text>
    </comment>
    <comment ref="A66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MKK:</t>
        </r>
        <r>
          <rPr>
            <sz val="9"/>
            <color indexed="81"/>
            <rFont val="Tahoma"/>
            <family val="2"/>
          </rPr>
          <t xml:space="preserve">
Describe with Quarterly period and Fiscal Year. E.g. FY22 Q1-Q4</t>
        </r>
      </text>
    </comment>
  </commentList>
</comments>
</file>

<file path=xl/sharedStrings.xml><?xml version="1.0" encoding="utf-8"?>
<sst xmlns="http://schemas.openxmlformats.org/spreadsheetml/2006/main" count="147" uniqueCount="136">
  <si>
    <t>Indicators</t>
  </si>
  <si>
    <t>FSW</t>
  </si>
  <si>
    <t>MSM</t>
  </si>
  <si>
    <t>PWID</t>
  </si>
  <si>
    <t>Others</t>
  </si>
  <si>
    <t>Indicator
Descriptions</t>
  </si>
  <si>
    <t>KP_PREV</t>
  </si>
  <si>
    <t>HTS_INDEX</t>
  </si>
  <si>
    <t>HTS_INDEX_POS</t>
  </si>
  <si>
    <t>TX_NEW</t>
  </si>
  <si>
    <t>TX_CURR</t>
  </si>
  <si>
    <t>TX_PVLS_Denominator</t>
  </si>
  <si>
    <t>TX_PVLS_Numerator</t>
  </si>
  <si>
    <t>PrEP_NEW</t>
  </si>
  <si>
    <t>New ART enrollment</t>
  </si>
  <si>
    <t>Currently on ART</t>
  </si>
  <si>
    <t>VL supressed among tested</t>
  </si>
  <si>
    <t>New PrEP initiation</t>
  </si>
  <si>
    <t>Positive yield - FSWs</t>
  </si>
  <si>
    <t>Automated Targets</t>
  </si>
  <si>
    <t>Notes on programatic assumptions</t>
  </si>
  <si>
    <t>Total</t>
  </si>
  <si>
    <t>Positive yield - Others</t>
  </si>
  <si>
    <t>HTS_TST_POS</t>
  </si>
  <si>
    <t>Test positive (including INDEX testing)</t>
  </si>
  <si>
    <t>Tested and result received (including INDEX testing)</t>
  </si>
  <si>
    <t>HTS_TST</t>
  </si>
  <si>
    <t>VL tested in reported year</t>
  </si>
  <si>
    <t>Reference Yields</t>
  </si>
  <si>
    <t>Calculated Yields</t>
  </si>
  <si>
    <t>KP_MAT</t>
  </si>
  <si>
    <t>PWID on medication-assisted therapy (MAT) for at least 6 months</t>
  </si>
  <si>
    <t>HTS_SELF</t>
  </si>
  <si>
    <t>Linkage to ART (% received ART among HIV+ve)</t>
  </si>
  <si>
    <t>Linkage to HIV testing (% HIV tested among reached)</t>
  </si>
  <si>
    <t>Baseline Data</t>
  </si>
  <si>
    <t>Target Period</t>
  </si>
  <si>
    <t>Number of individual HIV self-test kits distributed</t>
  </si>
  <si>
    <t>TPT target among newly enrolled on ART</t>
  </si>
  <si>
    <t>TPT target among previously enrolled on ART</t>
  </si>
  <si>
    <t>TPT completion among newly enrolled on ART</t>
  </si>
  <si>
    <t>TPT completion among previously enrolled on ART</t>
  </si>
  <si>
    <t>TB_PREV_Denominator (NEW)</t>
  </si>
  <si>
    <t>TB_PREV_Numerator (NEW)</t>
  </si>
  <si>
    <t>TB_PREV_Numerator (Previous)</t>
  </si>
  <si>
    <t>TX_TB_Denominator (NEW)</t>
  </si>
  <si>
    <t>TX_TB_Denominator (Previous)</t>
  </si>
  <si>
    <t>TX_TB_Numerator (NEW)</t>
  </si>
  <si>
    <t>TX_TB_Numerator (Previous)</t>
  </si>
  <si>
    <t>Positive yield - INDEX testing</t>
  </si>
  <si>
    <t>Target on TB screening among newly enrolled on ART</t>
  </si>
  <si>
    <t>Target on TB screening among previously enrolled on ART</t>
  </si>
  <si>
    <t>Retention rate among newly enrolled on ART</t>
  </si>
  <si>
    <t>IBBS</t>
  </si>
  <si>
    <t>8.8% (2019)</t>
  </si>
  <si>
    <t>To do manual target setting to the green lighted areas</t>
  </si>
  <si>
    <t>Remaining areas are calculated automatically</t>
  </si>
  <si>
    <t>Target on TB screen and treated among newly enrolled on ART</t>
  </si>
  <si>
    <t>Target on TB screen and treated among previously enrolled on ART</t>
  </si>
  <si>
    <t>Target Yields</t>
  </si>
  <si>
    <t>HIV Testing</t>
  </si>
  <si>
    <t>Case Finding</t>
  </si>
  <si>
    <t>INDEX Testing</t>
  </si>
  <si>
    <t xml:space="preserve">ART </t>
  </si>
  <si>
    <t>TB Prevention</t>
  </si>
  <si>
    <t>TB Screening</t>
  </si>
  <si>
    <t>TB Treatment</t>
  </si>
  <si>
    <t>Yield Descriptions</t>
  </si>
  <si>
    <t>Targeted Yields</t>
  </si>
  <si>
    <t xml:space="preserve">Total </t>
  </si>
  <si>
    <t>Positive yield - MSMs</t>
  </si>
  <si>
    <t>Positive yield - PWIDs</t>
  </si>
  <si>
    <t>FSWs</t>
  </si>
  <si>
    <t>MSMs</t>
  </si>
  <si>
    <t>PWIDs</t>
  </si>
  <si>
    <t>TPT started in previous reporting period (newly enrolled)</t>
  </si>
  <si>
    <t>TPT started in previous reporting (previously enrolled)</t>
  </si>
  <si>
    <t>TPT completed in reporting period (newly enrolled)</t>
  </si>
  <si>
    <t>TPT completed in reporting period (previously enrolled)</t>
  </si>
  <si>
    <t>ART patients screened for TB in reporting period (newly enrolled)</t>
  </si>
  <si>
    <t>ART patients screened for TB in reporting period (previously enrolled)</t>
  </si>
  <si>
    <t>ART patients screened and treated TB in reporting period (newly enrolled)</t>
  </si>
  <si>
    <t>ART patients screened and treated TB in reporting period (previously enrolled)</t>
  </si>
  <si>
    <t>Viral Load tested within the reporting period among TX_CURR</t>
  </si>
  <si>
    <t>Organization:</t>
  </si>
  <si>
    <t>Site:</t>
  </si>
  <si>
    <t>Retention rate among previously enrolled on ART</t>
  </si>
  <si>
    <t>TB_PREV_Denominator (previous)</t>
  </si>
  <si>
    <t>Key pop reached (# individuals)</t>
  </si>
  <si>
    <t>34.9% (2017)</t>
  </si>
  <si>
    <t>NAP
(2019)</t>
  </si>
  <si>
    <t>Anticipated INDEX yield (out of total positives)</t>
  </si>
  <si>
    <t xml:space="preserve">Time Frame: </t>
  </si>
  <si>
    <t xml:space="preserve">Catchment areas: </t>
  </si>
  <si>
    <t xml:space="preserve">Data Source: </t>
  </si>
  <si>
    <t>Significant factors/events attributable to the changes in base-line data
(e.g. program challenges: COVID-19 outbreak, political instability, migration, disaster, local arm conflict, etc.)</t>
  </si>
  <si>
    <t>Functional areas</t>
  </si>
  <si>
    <t>Indicator descriptions</t>
  </si>
  <si>
    <t>HSS
(2018)</t>
  </si>
  <si>
    <t xml:space="preserve">Baseline Narratives: </t>
  </si>
  <si>
    <t xml:space="preserve">Step 1: Populate Baseline data and Reference Yields </t>
  </si>
  <si>
    <t xml:space="preserve">Recommended Baseline data:  </t>
  </si>
  <si>
    <t xml:space="preserve">1. Previous annual data with same catchment area </t>
  </si>
  <si>
    <t>2. Reference period has the continuity with the targeted period</t>
  </si>
  <si>
    <t>3. Data with same program setting, implementing approach, resources</t>
  </si>
  <si>
    <t xml:space="preserve">Use following data if recommended baseline data is not available: </t>
  </si>
  <si>
    <t xml:space="preserve">1. Data set that can be closely applied for the targeted site  </t>
  </si>
  <si>
    <t>2. Most recent available data</t>
  </si>
  <si>
    <t>Documents the reference Yields (National data, Survey findings, USAID targeted Yields)</t>
  </si>
  <si>
    <t xml:space="preserve">Step 2: Set targeted yields </t>
  </si>
  <si>
    <t xml:space="preserve">Targeted Yields are set by:  </t>
  </si>
  <si>
    <t>1. Critical assumptions in the catchment area/specific implementing site those includes disease out brakes, political crisis, migration</t>
  </si>
  <si>
    <t>2. Modified/changed program setting, implementing approach, resources</t>
  </si>
  <si>
    <t xml:space="preserve">Step 3: Set primary targets  </t>
  </si>
  <si>
    <t xml:space="preserve">2. Remaining targets are auto-calculated </t>
  </si>
  <si>
    <t>3. Manual target settings required for: 
    PrEP_NEW
    KP_MAT
    HTS_SELF</t>
  </si>
  <si>
    <t>HIV TARGET SETTING NOTES</t>
  </si>
  <si>
    <t xml:space="preserve">1. Set primary targets disaggregated by KPs – starts with HIV test positive numbers </t>
  </si>
  <si>
    <t>Viral Load Suppression (VLS) rate</t>
  </si>
  <si>
    <t>Patients currently on ART (TX_CURR) in the targeted population at the beginning of the targeted period -&gt;</t>
  </si>
  <si>
    <t>Index tested total</t>
  </si>
  <si>
    <t>Index tested positive</t>
  </si>
  <si>
    <t>SNS Testing</t>
  </si>
  <si>
    <t>SNS Testing contribution (out of total HTS)</t>
  </si>
  <si>
    <t>SNS Testing: Positive yield</t>
  </si>
  <si>
    <t>HTS_SNS</t>
  </si>
  <si>
    <t>HTS_SNS_POS</t>
  </si>
  <si>
    <t>Social Network Strategy tested total</t>
  </si>
  <si>
    <t>Social Network Strategy tested positive</t>
  </si>
  <si>
    <t>AIS
(by USAID)</t>
  </si>
  <si>
    <t>HIV TARGET SETTING TEMPLATE (V1.1, date: 18th Aug, 2022)</t>
  </si>
  <si>
    <t>Estimated Transfer-in (FY24)</t>
  </si>
  <si>
    <t>Estimated Transfer-out (FY24)</t>
  </si>
  <si>
    <t>IP Target (FY23)</t>
  </si>
  <si>
    <t>8.2% (2019)</t>
  </si>
  <si>
    <t xml:space="preserve">Baseline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</si>
</sst>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6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4" fillId="12" borderId="0" applyNumberFormat="0" applyBorder="0" applyAlignment="0" applyProtection="0"/>
  </cellStyleXfs>
  <cellXfs count="223">
    <xf numFmtId="0" fontId="0" fillId="0" borderId="0" xfId="0"/>
    <xf numFmtId="3" fontId="0" fillId="4" borderId="1" xfId="0" applyNumberFormat="1" applyFont="1" applyFill="1" applyBorder="1" applyProtection="1">
      <protection locked="0"/>
    </xf>
    <xf numFmtId="0" fontId="0" fillId="4" borderId="7" xfId="0" applyFont="1" applyFill="1" applyBorder="1" applyAlignment="1" applyProtection="1">
      <alignment vertical="center"/>
      <protection locked="0"/>
    </xf>
    <xf numFmtId="0" fontId="11" fillId="4" borderId="16" xfId="0" applyFont="1" applyFill="1" applyBorder="1" applyAlignment="1" applyProtection="1">
      <alignment horizontal="center" vertical="center" wrapText="1"/>
      <protection locked="0"/>
    </xf>
    <xf numFmtId="0" fontId="0" fillId="9" borderId="29" xfId="0" applyFont="1" applyFill="1" applyBorder="1" applyAlignment="1" applyProtection="1">
      <protection locked="0"/>
    </xf>
    <xf numFmtId="0" fontId="0" fillId="9" borderId="29" xfId="0" applyFont="1" applyFill="1" applyBorder="1" applyAlignment="1" applyProtection="1">
      <alignment vertical="top" wrapText="1"/>
      <protection locked="0"/>
    </xf>
    <xf numFmtId="3" fontId="0" fillId="4" borderId="42" xfId="0" applyNumberFormat="1" applyFont="1" applyFill="1" applyBorder="1" applyProtection="1">
      <protection locked="0"/>
    </xf>
    <xf numFmtId="3" fontId="0" fillId="10" borderId="55" xfId="0" applyNumberFormat="1" applyFont="1" applyFill="1" applyBorder="1" applyProtection="1"/>
    <xf numFmtId="3" fontId="0" fillId="2" borderId="42" xfId="0" applyNumberFormat="1" applyFont="1" applyFill="1" applyBorder="1" applyProtection="1"/>
    <xf numFmtId="0" fontId="0" fillId="4" borderId="42" xfId="0" applyFont="1" applyFill="1" applyBorder="1" applyProtection="1">
      <protection locked="0"/>
    </xf>
    <xf numFmtId="0" fontId="0" fillId="4" borderId="51" xfId="0" applyFont="1" applyFill="1" applyBorder="1" applyProtection="1">
      <protection locked="0"/>
    </xf>
    <xf numFmtId="3" fontId="0" fillId="4" borderId="51" xfId="0" applyNumberFormat="1" applyFont="1" applyFill="1" applyBorder="1" applyProtection="1">
      <protection locked="0"/>
    </xf>
    <xf numFmtId="0" fontId="0" fillId="4" borderId="0" xfId="0" applyFont="1" applyFill="1" applyBorder="1" applyAlignment="1" applyProtection="1">
      <alignment vertical="center"/>
      <protection locked="0"/>
    </xf>
    <xf numFmtId="9" fontId="0" fillId="4" borderId="18" xfId="1" applyFont="1" applyFill="1" applyBorder="1" applyAlignment="1" applyProtection="1">
      <alignment horizontal="right" vertical="center"/>
      <protection locked="0"/>
    </xf>
    <xf numFmtId="9" fontId="0" fillId="4" borderId="9" xfId="1" applyFont="1" applyFill="1" applyBorder="1" applyAlignment="1" applyProtection="1">
      <alignment horizontal="right" vertical="center"/>
      <protection locked="0"/>
    </xf>
    <xf numFmtId="9" fontId="0" fillId="4" borderId="4" xfId="1" applyFont="1" applyFill="1" applyBorder="1" applyAlignment="1" applyProtection="1">
      <alignment horizontal="right" vertical="center"/>
      <protection locked="0"/>
    </xf>
    <xf numFmtId="9" fontId="0" fillId="4" borderId="15" xfId="1" applyFont="1" applyFill="1" applyBorder="1" applyAlignment="1" applyProtection="1">
      <alignment horizontal="right" vertical="center"/>
      <protection locked="0"/>
    </xf>
    <xf numFmtId="9" fontId="0" fillId="4" borderId="13" xfId="1" applyFont="1" applyFill="1" applyBorder="1" applyAlignment="1" applyProtection="1">
      <alignment horizontal="right" vertical="center"/>
      <protection locked="0"/>
    </xf>
    <xf numFmtId="9" fontId="0" fillId="4" borderId="21" xfId="1" applyFont="1" applyFill="1" applyBorder="1" applyAlignment="1" applyProtection="1">
      <alignment horizontal="right" vertical="center"/>
      <protection locked="0"/>
    </xf>
    <xf numFmtId="9" fontId="0" fillId="4" borderId="48" xfId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0" fillId="4" borderId="0" xfId="0" applyFont="1" applyFill="1" applyBorder="1" applyAlignment="1" applyProtection="1">
      <alignment horizontal="left" vertical="center"/>
      <protection locked="0"/>
    </xf>
    <xf numFmtId="0" fontId="0" fillId="4" borderId="64" xfId="0" applyFont="1" applyFill="1" applyBorder="1" applyAlignment="1" applyProtection="1">
      <alignment horizontal="left" vertical="center"/>
      <protection locked="0"/>
    </xf>
    <xf numFmtId="0" fontId="15" fillId="0" borderId="0" xfId="0" applyFont="1"/>
    <xf numFmtId="0" fontId="16" fillId="0" borderId="0" xfId="0" applyFont="1"/>
    <xf numFmtId="0" fontId="16" fillId="6" borderId="20" xfId="0" applyFont="1" applyFill="1" applyBorder="1"/>
    <xf numFmtId="0" fontId="15" fillId="6" borderId="27" xfId="0" applyFont="1" applyFill="1" applyBorder="1"/>
    <xf numFmtId="0" fontId="15" fillId="6" borderId="17" xfId="0" applyFont="1" applyFill="1" applyBorder="1"/>
    <xf numFmtId="0" fontId="15" fillId="6" borderId="61" xfId="0" applyFont="1" applyFill="1" applyBorder="1"/>
    <xf numFmtId="0" fontId="15" fillId="6" borderId="12" xfId="0" applyFont="1" applyFill="1" applyBorder="1"/>
    <xf numFmtId="0" fontId="15" fillId="6" borderId="28" xfId="0" applyFont="1" applyFill="1" applyBorder="1"/>
    <xf numFmtId="0" fontId="16" fillId="8" borderId="20" xfId="0" applyFont="1" applyFill="1" applyBorder="1"/>
    <xf numFmtId="0" fontId="16" fillId="8" borderId="27" xfId="0" applyFont="1" applyFill="1" applyBorder="1"/>
    <xf numFmtId="0" fontId="15" fillId="8" borderId="17" xfId="0" applyFont="1" applyFill="1" applyBorder="1"/>
    <xf numFmtId="0" fontId="15" fillId="8" borderId="61" xfId="0" applyFont="1" applyFill="1" applyBorder="1"/>
    <xf numFmtId="0" fontId="15" fillId="8" borderId="12" xfId="0" applyFont="1" applyFill="1" applyBorder="1"/>
    <xf numFmtId="0" fontId="15" fillId="8" borderId="28" xfId="0" applyFont="1" applyFill="1" applyBorder="1"/>
    <xf numFmtId="0" fontId="16" fillId="9" borderId="20" xfId="0" applyFont="1" applyFill="1" applyBorder="1"/>
    <xf numFmtId="0" fontId="16" fillId="9" borderId="27" xfId="0" applyFont="1" applyFill="1" applyBorder="1"/>
    <xf numFmtId="0" fontId="15" fillId="9" borderId="17" xfId="0" applyFont="1" applyFill="1" applyBorder="1"/>
    <xf numFmtId="0" fontId="15" fillId="9" borderId="61" xfId="0" applyFont="1" applyFill="1" applyBorder="1"/>
    <xf numFmtId="0" fontId="15" fillId="9" borderId="12" xfId="0" applyFont="1" applyFill="1" applyBorder="1"/>
    <xf numFmtId="0" fontId="15" fillId="9" borderId="28" xfId="0" applyFont="1" applyFill="1" applyBorder="1" applyAlignment="1">
      <alignment wrapText="1"/>
    </xf>
    <xf numFmtId="0" fontId="0" fillId="4" borderId="1" xfId="0" applyFont="1" applyFill="1" applyBorder="1" applyAlignment="1" applyProtection="1">
      <alignment vertical="center"/>
      <protection locked="0"/>
    </xf>
    <xf numFmtId="0" fontId="11" fillId="4" borderId="66" xfId="0" applyFont="1" applyFill="1" applyBorder="1" applyAlignment="1" applyProtection="1">
      <alignment horizontal="center" vertical="center" wrapText="1"/>
      <protection locked="0"/>
    </xf>
    <xf numFmtId="0" fontId="5" fillId="4" borderId="68" xfId="0" applyFont="1" applyFill="1" applyBorder="1" applyAlignment="1" applyProtection="1">
      <alignment horizontal="center" vertical="center" wrapText="1"/>
      <protection locked="0"/>
    </xf>
    <xf numFmtId="0" fontId="11" fillId="4" borderId="71" xfId="0" applyFont="1" applyFill="1" applyBorder="1" applyAlignment="1" applyProtection="1">
      <alignment horizontal="center" vertical="center" wrapText="1"/>
      <protection locked="0"/>
    </xf>
    <xf numFmtId="3" fontId="0" fillId="4" borderId="55" xfId="0" applyNumberFormat="1" applyFont="1" applyFill="1" applyBorder="1" applyProtection="1">
      <protection locked="0"/>
    </xf>
    <xf numFmtId="9" fontId="0" fillId="4" borderId="29" xfId="1" applyFont="1" applyFill="1" applyBorder="1" applyAlignment="1" applyProtection="1">
      <alignment horizontal="right" vertical="center"/>
      <protection locked="0"/>
    </xf>
    <xf numFmtId="9" fontId="0" fillId="4" borderId="61" xfId="1" applyFont="1" applyFill="1" applyBorder="1" applyAlignment="1" applyProtection="1">
      <alignment horizontal="right" vertical="center"/>
      <protection locked="0"/>
    </xf>
    <xf numFmtId="3" fontId="0" fillId="5" borderId="1" xfId="0" applyNumberFormat="1" applyFont="1" applyFill="1" applyBorder="1" applyProtection="1">
      <protection locked="0"/>
    </xf>
    <xf numFmtId="0" fontId="0" fillId="9" borderId="26" xfId="0" applyFont="1" applyFill="1" applyBorder="1" applyAlignment="1" applyProtection="1">
      <alignment horizontal="center"/>
      <protection locked="0"/>
    </xf>
    <xf numFmtId="0" fontId="0" fillId="9" borderId="29" xfId="0" applyFont="1" applyFill="1" applyBorder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53" xfId="0" applyFon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Fill="1" applyBorder="1" applyAlignment="1" applyProtection="1">
      <alignment horizontal="right" vertical="center" wrapText="1"/>
      <protection locked="0"/>
    </xf>
    <xf numFmtId="0" fontId="0" fillId="0" borderId="1" xfId="0" applyFont="1" applyFill="1" applyBorder="1" applyAlignment="1" applyProtection="1">
      <alignment horizontal="right" vertical="center"/>
      <protection locked="0"/>
    </xf>
    <xf numFmtId="0" fontId="0" fillId="0" borderId="5" xfId="0" applyFont="1" applyBorder="1" applyProtection="1">
      <protection locked="0"/>
    </xf>
    <xf numFmtId="3" fontId="0" fillId="5" borderId="5" xfId="0" applyNumberFormat="1" applyFont="1" applyFill="1" applyBorder="1" applyProtection="1">
      <protection locked="0"/>
    </xf>
    <xf numFmtId="0" fontId="0" fillId="10" borderId="54" xfId="0" applyFont="1" applyFill="1" applyBorder="1" applyProtection="1">
      <protection locked="0"/>
    </xf>
    <xf numFmtId="0" fontId="0" fillId="10" borderId="5" xfId="0" applyFont="1" applyFill="1" applyBorder="1" applyProtection="1">
      <protection locked="0"/>
    </xf>
    <xf numFmtId="3" fontId="0" fillId="10" borderId="5" xfId="0" applyNumberFormat="1" applyFont="1" applyFill="1" applyBorder="1" applyProtection="1">
      <protection locked="0"/>
    </xf>
    <xf numFmtId="3" fontId="0" fillId="10" borderId="55" xfId="0" applyNumberFormat="1" applyFont="1" applyFill="1" applyBorder="1" applyProtection="1">
      <protection locked="0"/>
    </xf>
    <xf numFmtId="0" fontId="0" fillId="0" borderId="53" xfId="0" applyFont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0" borderId="56" xfId="0" applyFont="1" applyBorder="1" applyProtection="1">
      <protection locked="0"/>
    </xf>
    <xf numFmtId="0" fontId="0" fillId="0" borderId="50" xfId="0" applyFont="1" applyBorder="1" applyProtection="1">
      <protection locked="0"/>
    </xf>
    <xf numFmtId="0" fontId="0" fillId="5" borderId="50" xfId="0" applyFont="1" applyFill="1" applyBorder="1" applyProtection="1"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left" vertical="center" wrapText="1"/>
      <protection locked="0"/>
    </xf>
    <xf numFmtId="0" fontId="0" fillId="0" borderId="17" xfId="0" applyFont="1" applyBorder="1" applyProtection="1">
      <protection locked="0"/>
    </xf>
    <xf numFmtId="164" fontId="0" fillId="0" borderId="0" xfId="1" applyNumberFormat="1" applyFont="1" applyBorder="1" applyProtection="1">
      <protection locked="0"/>
    </xf>
    <xf numFmtId="0" fontId="0" fillId="0" borderId="10" xfId="0" applyFont="1" applyBorder="1" applyProtection="1">
      <protection locked="0"/>
    </xf>
    <xf numFmtId="164" fontId="6" fillId="0" borderId="0" xfId="1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Protection="1">
      <protection locked="0"/>
    </xf>
    <xf numFmtId="164" fontId="7" fillId="0" borderId="0" xfId="1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164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12" xfId="0" applyFont="1" applyBorder="1" applyProtection="1">
      <protection locked="0"/>
    </xf>
    <xf numFmtId="0" fontId="0" fillId="0" borderId="78" xfId="0" applyFont="1" applyBorder="1" applyProtection="1">
      <protection locked="0"/>
    </xf>
    <xf numFmtId="0" fontId="0" fillId="0" borderId="79" xfId="0" applyFont="1" applyBorder="1" applyProtection="1">
      <protection locked="0"/>
    </xf>
    <xf numFmtId="0" fontId="0" fillId="0" borderId="20" xfId="0" applyFont="1" applyBorder="1" applyProtection="1">
      <protection locked="0"/>
    </xf>
    <xf numFmtId="0" fontId="0" fillId="0" borderId="80" xfId="0" applyFont="1" applyBorder="1" applyProtection="1">
      <protection locked="0"/>
    </xf>
    <xf numFmtId="0" fontId="0" fillId="0" borderId="81" xfId="0" applyFont="1" applyBorder="1" applyProtection="1">
      <protection locked="0"/>
    </xf>
    <xf numFmtId="0" fontId="0" fillId="0" borderId="85" xfId="0" applyFont="1" applyBorder="1" applyProtection="1">
      <protection locked="0"/>
    </xf>
    <xf numFmtId="0" fontId="0" fillId="0" borderId="23" xfId="0" applyFont="1" applyFill="1" applyBorder="1" applyProtection="1">
      <protection locked="0"/>
    </xf>
    <xf numFmtId="0" fontId="0" fillId="0" borderId="24" xfId="0" applyFont="1" applyFill="1" applyBorder="1" applyProtection="1">
      <protection locked="0"/>
    </xf>
    <xf numFmtId="0" fontId="0" fillId="0" borderId="22" xfId="0" applyFont="1" applyFill="1" applyBorder="1" applyProtection="1">
      <protection locked="0"/>
    </xf>
    <xf numFmtId="0" fontId="0" fillId="0" borderId="47" xfId="0" applyFont="1" applyFill="1" applyBorder="1" applyProtection="1"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0" fillId="0" borderId="57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58" xfId="0" applyFont="1" applyBorder="1" applyAlignment="1" applyProtection="1">
      <alignment horizontal="center" vertical="center"/>
      <protection locked="0"/>
    </xf>
    <xf numFmtId="3" fontId="0" fillId="0" borderId="53" xfId="0" applyNumberFormat="1" applyFont="1" applyFill="1" applyBorder="1" applyProtection="1"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3" fontId="0" fillId="0" borderId="54" xfId="0" applyNumberFormat="1" applyFont="1" applyFill="1" applyBorder="1" applyProtection="1">
      <protection locked="0"/>
    </xf>
    <xf numFmtId="3" fontId="0" fillId="10" borderId="54" xfId="0" applyNumberFormat="1" applyFont="1" applyFill="1" applyBorder="1" applyProtection="1">
      <protection locked="0"/>
    </xf>
    <xf numFmtId="0" fontId="0" fillId="10" borderId="5" xfId="0" applyFont="1" applyFill="1" applyBorder="1" applyAlignment="1" applyProtection="1">
      <alignment horizontal="left" vertical="center"/>
      <protection locked="0"/>
    </xf>
    <xf numFmtId="3" fontId="0" fillId="0" borderId="56" xfId="0" applyNumberFormat="1" applyFont="1" applyFill="1" applyBorder="1" applyProtection="1">
      <protection locked="0"/>
    </xf>
    <xf numFmtId="0" fontId="0" fillId="0" borderId="50" xfId="0" applyFont="1" applyBorder="1" applyAlignment="1" applyProtection="1">
      <alignment horizontal="left" vertical="center"/>
      <protection locked="0"/>
    </xf>
    <xf numFmtId="3" fontId="0" fillId="5" borderId="50" xfId="0" applyNumberFormat="1" applyFont="1" applyFill="1" applyBorder="1" applyProtection="1">
      <protection locked="0"/>
    </xf>
    <xf numFmtId="164" fontId="0" fillId="2" borderId="17" xfId="1" applyNumberFormat="1" applyFont="1" applyFill="1" applyBorder="1" applyAlignment="1" applyProtection="1">
      <alignment horizontal="right" vertical="center"/>
    </xf>
    <xf numFmtId="164" fontId="0" fillId="4" borderId="18" xfId="1" applyNumberFormat="1" applyFont="1" applyFill="1" applyBorder="1" applyAlignment="1" applyProtection="1">
      <alignment horizontal="right" vertical="center"/>
    </xf>
    <xf numFmtId="164" fontId="0" fillId="4" borderId="19" xfId="1" applyNumberFormat="1" applyFont="1" applyFill="1" applyBorder="1" applyAlignment="1" applyProtection="1">
      <alignment horizontal="right" vertical="center"/>
    </xf>
    <xf numFmtId="164" fontId="0" fillId="4" borderId="75" xfId="1" applyNumberFormat="1" applyFont="1" applyFill="1" applyBorder="1" applyAlignment="1" applyProtection="1">
      <alignment horizontal="right" vertical="center"/>
    </xf>
    <xf numFmtId="164" fontId="0" fillId="2" borderId="10" xfId="1" applyNumberFormat="1" applyFont="1" applyFill="1" applyBorder="1" applyAlignment="1" applyProtection="1">
      <alignment horizontal="right" vertical="center"/>
    </xf>
    <xf numFmtId="164" fontId="0" fillId="4" borderId="9" xfId="1" applyNumberFormat="1" applyFont="1" applyFill="1" applyBorder="1" applyAlignment="1" applyProtection="1">
      <alignment horizontal="right" vertical="center"/>
    </xf>
    <xf numFmtId="164" fontId="6" fillId="4" borderId="11" xfId="1" applyNumberFormat="1" applyFont="1" applyFill="1" applyBorder="1" applyAlignment="1" applyProtection="1">
      <alignment horizontal="right" vertical="center" wrapText="1"/>
    </xf>
    <xf numFmtId="164" fontId="6" fillId="4" borderId="41" xfId="1" applyNumberFormat="1" applyFont="1" applyFill="1" applyBorder="1" applyAlignment="1" applyProtection="1">
      <alignment horizontal="right" vertical="center" wrapText="1"/>
    </xf>
    <xf numFmtId="164" fontId="0" fillId="2" borderId="2" xfId="1" applyNumberFormat="1" applyFont="1" applyFill="1" applyBorder="1" applyAlignment="1" applyProtection="1">
      <alignment horizontal="right" vertical="center"/>
    </xf>
    <xf numFmtId="164" fontId="0" fillId="4" borderId="4" xfId="1" applyNumberFormat="1" applyFont="1" applyFill="1" applyBorder="1" applyAlignment="1" applyProtection="1">
      <alignment horizontal="right" vertical="center"/>
    </xf>
    <xf numFmtId="164" fontId="6" fillId="4" borderId="1" xfId="1" applyNumberFormat="1" applyFont="1" applyFill="1" applyBorder="1" applyAlignment="1" applyProtection="1">
      <alignment horizontal="right" vertical="center" wrapText="1"/>
    </xf>
    <xf numFmtId="164" fontId="6" fillId="4" borderId="42" xfId="1" applyNumberFormat="1" applyFont="1" applyFill="1" applyBorder="1" applyAlignment="1" applyProtection="1">
      <alignment horizontal="right" vertical="center" wrapText="1"/>
    </xf>
    <xf numFmtId="164" fontId="7" fillId="4" borderId="1" xfId="1" applyNumberFormat="1" applyFont="1" applyFill="1" applyBorder="1" applyAlignment="1" applyProtection="1">
      <alignment horizontal="right" vertical="center" wrapText="1"/>
    </xf>
    <xf numFmtId="164" fontId="7" fillId="4" borderId="39" xfId="1" applyNumberFormat="1" applyFont="1" applyFill="1" applyBorder="1" applyAlignment="1" applyProtection="1">
      <alignment horizontal="right" vertical="center" wrapText="1"/>
    </xf>
    <xf numFmtId="164" fontId="0" fillId="2" borderId="14" xfId="1" applyNumberFormat="1" applyFont="1" applyFill="1" applyBorder="1" applyAlignment="1" applyProtection="1">
      <alignment horizontal="right" vertical="center"/>
    </xf>
    <xf numFmtId="164" fontId="0" fillId="4" borderId="15" xfId="1" applyNumberFormat="1" applyFont="1" applyFill="1" applyBorder="1" applyAlignment="1" applyProtection="1">
      <alignment horizontal="right" vertical="center"/>
    </xf>
    <xf numFmtId="164" fontId="0" fillId="4" borderId="16" xfId="1" applyNumberFormat="1" applyFont="1" applyFill="1" applyBorder="1" applyAlignment="1" applyProtection="1">
      <alignment horizontal="right" vertical="center"/>
    </xf>
    <xf numFmtId="164" fontId="0" fillId="4" borderId="45" xfId="1" applyNumberFormat="1" applyFont="1" applyFill="1" applyBorder="1" applyAlignment="1" applyProtection="1">
      <alignment horizontal="right" vertical="center"/>
    </xf>
    <xf numFmtId="164" fontId="0" fillId="2" borderId="12" xfId="1" applyNumberFormat="1" applyFont="1" applyFill="1" applyBorder="1" applyAlignment="1" applyProtection="1">
      <alignment horizontal="right" vertical="center"/>
    </xf>
    <xf numFmtId="164" fontId="0" fillId="4" borderId="13" xfId="1" applyNumberFormat="1" applyFont="1" applyFill="1" applyBorder="1" applyAlignment="1" applyProtection="1">
      <alignment horizontal="right" vertical="center"/>
    </xf>
    <xf numFmtId="164" fontId="0" fillId="4" borderId="6" xfId="1" applyNumberFormat="1" applyFont="1" applyFill="1" applyBorder="1" applyAlignment="1" applyProtection="1">
      <alignment horizontal="right" vertical="center"/>
    </xf>
    <xf numFmtId="164" fontId="0" fillId="4" borderId="41" xfId="1" applyNumberFormat="1" applyFont="1" applyFill="1" applyBorder="1" applyAlignment="1" applyProtection="1">
      <alignment horizontal="right" vertical="center"/>
    </xf>
    <xf numFmtId="164" fontId="0" fillId="2" borderId="77" xfId="1" applyNumberFormat="1" applyFont="1" applyFill="1" applyBorder="1" applyAlignment="1" applyProtection="1">
      <alignment horizontal="right" vertical="center"/>
    </xf>
    <xf numFmtId="164" fontId="0" fillId="4" borderId="29" xfId="1" applyNumberFormat="1" applyFont="1" applyFill="1" applyBorder="1" applyAlignment="1" applyProtection="1">
      <alignment horizontal="right" vertical="center"/>
    </xf>
    <xf numFmtId="164" fontId="0" fillId="4" borderId="1" xfId="1" applyNumberFormat="1" applyFont="1" applyFill="1" applyBorder="1" applyAlignment="1" applyProtection="1">
      <alignment horizontal="right" vertical="center"/>
    </xf>
    <xf numFmtId="164" fontId="0" fillId="4" borderId="55" xfId="1" applyNumberFormat="1" applyFont="1" applyFill="1" applyBorder="1" applyAlignment="1" applyProtection="1">
      <alignment horizontal="right" vertical="center"/>
    </xf>
    <xf numFmtId="164" fontId="0" fillId="2" borderId="78" xfId="1" applyNumberFormat="1" applyFont="1" applyFill="1" applyBorder="1" applyAlignment="1" applyProtection="1">
      <alignment horizontal="right" vertical="center"/>
    </xf>
    <xf numFmtId="164" fontId="0" fillId="4" borderId="39" xfId="1" applyNumberFormat="1" applyFont="1" applyFill="1" applyBorder="1" applyAlignment="1" applyProtection="1">
      <alignment horizontal="right" vertical="center"/>
    </xf>
    <xf numFmtId="164" fontId="0" fillId="2" borderId="24" xfId="1" applyNumberFormat="1" applyFont="1" applyFill="1" applyBorder="1" applyAlignment="1" applyProtection="1">
      <alignment horizontal="right" vertical="center"/>
    </xf>
    <xf numFmtId="164" fontId="0" fillId="4" borderId="27" xfId="1" applyNumberFormat="1" applyFont="1" applyFill="1" applyBorder="1" applyAlignment="1" applyProtection="1">
      <alignment horizontal="right" vertical="center"/>
    </xf>
    <xf numFmtId="164" fontId="0" fillId="4" borderId="7" xfId="1" applyNumberFormat="1" applyFont="1" applyFill="1" applyBorder="1" applyAlignment="1" applyProtection="1">
      <alignment horizontal="right" vertical="center"/>
    </xf>
    <xf numFmtId="164" fontId="0" fillId="4" borderId="37" xfId="1" applyNumberFormat="1" applyFont="1" applyFill="1" applyBorder="1" applyAlignment="1" applyProtection="1">
      <alignment horizontal="right" vertical="center"/>
    </xf>
    <xf numFmtId="164" fontId="0" fillId="4" borderId="11" xfId="1" applyNumberFormat="1" applyFont="1" applyFill="1" applyBorder="1" applyAlignment="1" applyProtection="1">
      <alignment horizontal="right" vertical="center"/>
    </xf>
    <xf numFmtId="164" fontId="0" fillId="4" borderId="44" xfId="1" applyNumberFormat="1" applyFont="1" applyFill="1" applyBorder="1" applyAlignment="1" applyProtection="1">
      <alignment horizontal="right" vertical="center"/>
    </xf>
    <xf numFmtId="164" fontId="0" fillId="4" borderId="42" xfId="1" applyNumberFormat="1" applyFont="1" applyFill="1" applyBorder="1" applyAlignment="1" applyProtection="1">
      <alignment horizontal="right" vertical="center"/>
    </xf>
    <xf numFmtId="164" fontId="0" fillId="11" borderId="2" xfId="1" applyNumberFormat="1" applyFont="1" applyFill="1" applyBorder="1" applyAlignment="1" applyProtection="1">
      <alignment horizontal="right" vertical="center"/>
    </xf>
    <xf numFmtId="164" fontId="0" fillId="11" borderId="14" xfId="1" applyNumberFormat="1" applyFont="1" applyFill="1" applyBorder="1" applyAlignment="1" applyProtection="1">
      <alignment horizontal="right" vertical="center"/>
    </xf>
    <xf numFmtId="164" fontId="0" fillId="4" borderId="69" xfId="1" applyNumberFormat="1" applyFont="1" applyFill="1" applyBorder="1" applyAlignment="1" applyProtection="1">
      <alignment horizontal="right" vertical="center"/>
    </xf>
    <xf numFmtId="164" fontId="0" fillId="4" borderId="72" xfId="1" applyNumberFormat="1" applyFont="1" applyFill="1" applyBorder="1" applyAlignment="1" applyProtection="1">
      <alignment horizontal="right" vertical="center"/>
    </xf>
    <xf numFmtId="164" fontId="0" fillId="2" borderId="20" xfId="1" applyNumberFormat="1" applyFont="1" applyFill="1" applyBorder="1" applyAlignment="1" applyProtection="1">
      <alignment horizontal="right" vertical="center"/>
    </xf>
    <xf numFmtId="164" fontId="0" fillId="4" borderId="21" xfId="1" applyNumberFormat="1" applyFont="1" applyFill="1" applyBorder="1" applyAlignment="1" applyProtection="1">
      <alignment horizontal="right" vertical="center"/>
    </xf>
    <xf numFmtId="164" fontId="0" fillId="4" borderId="71" xfId="1" applyNumberFormat="1" applyFont="1" applyFill="1" applyBorder="1" applyAlignment="1" applyProtection="1">
      <alignment horizontal="right" vertical="center"/>
    </xf>
    <xf numFmtId="164" fontId="0" fillId="4" borderId="73" xfId="1" applyNumberFormat="1" applyFont="1" applyFill="1" applyBorder="1" applyAlignment="1" applyProtection="1">
      <alignment horizontal="right" vertical="center"/>
    </xf>
    <xf numFmtId="164" fontId="0" fillId="2" borderId="49" xfId="1" applyNumberFormat="1" applyFont="1" applyFill="1" applyBorder="1" applyAlignment="1" applyProtection="1">
      <alignment horizontal="right" vertical="center"/>
    </xf>
    <xf numFmtId="164" fontId="0" fillId="4" borderId="48" xfId="1" applyNumberFormat="1" applyFont="1" applyFill="1" applyBorder="1" applyAlignment="1" applyProtection="1">
      <alignment horizontal="right" vertical="center"/>
    </xf>
    <xf numFmtId="164" fontId="0" fillId="4" borderId="50" xfId="1" applyNumberFormat="1" applyFont="1" applyFill="1" applyBorder="1" applyAlignment="1" applyProtection="1">
      <alignment horizontal="right" vertical="center"/>
    </xf>
    <xf numFmtId="164" fontId="0" fillId="4" borderId="74" xfId="1" applyNumberFormat="1" applyFont="1" applyFill="1" applyBorder="1" applyAlignment="1" applyProtection="1">
      <alignment horizontal="right" vertical="center"/>
    </xf>
    <xf numFmtId="0" fontId="0" fillId="2" borderId="7" xfId="0" applyFont="1" applyFill="1" applyBorder="1" applyAlignment="1" applyProtection="1">
      <alignment horizontal="right" vertical="center"/>
    </xf>
    <xf numFmtId="3" fontId="0" fillId="2" borderId="1" xfId="0" applyNumberFormat="1" applyFont="1" applyFill="1" applyBorder="1" applyProtection="1"/>
    <xf numFmtId="3" fontId="0" fillId="5" borderId="1" xfId="0" applyNumberFormat="1" applyFont="1" applyFill="1" applyBorder="1" applyProtection="1"/>
    <xf numFmtId="0" fontId="0" fillId="2" borderId="1" xfId="0" applyFill="1" applyBorder="1" applyAlignment="1" applyProtection="1">
      <alignment vertical="center"/>
    </xf>
    <xf numFmtId="0" fontId="0" fillId="9" borderId="29" xfId="0" applyFont="1" applyFill="1" applyBorder="1" applyAlignment="1" applyProtection="1">
      <alignment horizontal="center"/>
      <protection locked="0"/>
    </xf>
    <xf numFmtId="0" fontId="17" fillId="12" borderId="65" xfId="2" applyFont="1" applyBorder="1" applyAlignment="1">
      <alignment horizontal="center" vertical="center"/>
    </xf>
    <xf numFmtId="0" fontId="13" fillId="2" borderId="0" xfId="0" applyFont="1" applyFill="1" applyAlignment="1" applyProtection="1">
      <alignment horizontal="left" vertical="center"/>
      <protection locked="0"/>
    </xf>
    <xf numFmtId="0" fontId="0" fillId="0" borderId="20" xfId="0" applyFont="1" applyFill="1" applyBorder="1" applyAlignment="1" applyProtection="1">
      <alignment horizontal="left" vertical="center" wrapText="1"/>
      <protection locked="0"/>
    </xf>
    <xf numFmtId="0" fontId="0" fillId="0" borderId="27" xfId="0" applyFont="1" applyFill="1" applyBorder="1" applyAlignment="1" applyProtection="1">
      <alignment horizontal="left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28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 applyProtection="1">
      <alignment horizontal="left" vertical="top" wrapText="1"/>
      <protection locked="0"/>
    </xf>
    <xf numFmtId="0" fontId="0" fillId="0" borderId="19" xfId="0" applyFont="1" applyFill="1" applyBorder="1" applyAlignment="1" applyProtection="1">
      <alignment horizontal="left" vertical="top"/>
      <protection locked="0"/>
    </xf>
    <xf numFmtId="0" fontId="0" fillId="0" borderId="6" xfId="0" applyFont="1" applyFill="1" applyBorder="1" applyAlignment="1" applyProtection="1">
      <alignment horizontal="left" vertical="top"/>
      <protection locked="0"/>
    </xf>
    <xf numFmtId="0" fontId="0" fillId="9" borderId="7" xfId="0" applyFont="1" applyFill="1" applyBorder="1" applyAlignment="1" applyProtection="1">
      <alignment horizontal="left" vertical="top"/>
      <protection locked="0"/>
    </xf>
    <xf numFmtId="0" fontId="0" fillId="9" borderId="19" xfId="0" applyFont="1" applyFill="1" applyBorder="1" applyAlignment="1" applyProtection="1">
      <alignment horizontal="left" vertical="top"/>
      <protection locked="0"/>
    </xf>
    <xf numFmtId="0" fontId="0" fillId="9" borderId="6" xfId="0" applyFont="1" applyFill="1" applyBorder="1" applyAlignment="1" applyProtection="1">
      <alignment horizontal="left" vertical="top"/>
      <protection locked="0"/>
    </xf>
    <xf numFmtId="0" fontId="0" fillId="9" borderId="30" xfId="0" applyFont="1" applyFill="1" applyBorder="1" applyAlignment="1" applyProtection="1">
      <alignment horizontal="center"/>
      <protection locked="0"/>
    </xf>
    <xf numFmtId="0" fontId="0" fillId="9" borderId="63" xfId="0" applyFont="1" applyFill="1" applyBorder="1" applyAlignment="1" applyProtection="1">
      <alignment horizontal="center"/>
      <protection locked="0"/>
    </xf>
    <xf numFmtId="0" fontId="0" fillId="9" borderId="8" xfId="0" applyFont="1" applyFill="1" applyBorder="1" applyAlignment="1" applyProtection="1">
      <alignment horizontal="center"/>
      <protection locked="0"/>
    </xf>
    <xf numFmtId="0" fontId="0" fillId="9" borderId="62" xfId="0" applyFont="1" applyFill="1" applyBorder="1" applyAlignment="1" applyProtection="1">
      <alignment horizontal="center"/>
      <protection locked="0"/>
    </xf>
    <xf numFmtId="0" fontId="0" fillId="9" borderId="26" xfId="0" applyFont="1" applyFill="1" applyBorder="1" applyAlignment="1" applyProtection="1">
      <alignment horizontal="center"/>
      <protection locked="0"/>
    </xf>
    <xf numFmtId="0" fontId="0" fillId="9" borderId="29" xfId="0" applyFont="1" applyFill="1" applyBorder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13" fillId="4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9" fillId="7" borderId="0" xfId="0" applyFont="1" applyFill="1" applyBorder="1" applyAlignment="1" applyProtection="1">
      <alignment horizontal="left" vertical="center"/>
      <protection locked="0"/>
    </xf>
    <xf numFmtId="0" fontId="0" fillId="0" borderId="38" xfId="0" applyFont="1" applyFill="1" applyBorder="1" applyAlignment="1" applyProtection="1">
      <alignment horizontal="left" vertical="center" wrapText="1"/>
      <protection locked="0"/>
    </xf>
    <xf numFmtId="0" fontId="0" fillId="0" borderId="46" xfId="0" applyFont="1" applyFill="1" applyBorder="1" applyAlignment="1" applyProtection="1">
      <alignment horizontal="left" vertical="center" wrapText="1"/>
      <protection locked="0"/>
    </xf>
    <xf numFmtId="0" fontId="0" fillId="0" borderId="40" xfId="0" applyFont="1" applyFill="1" applyBorder="1" applyAlignment="1" applyProtection="1">
      <alignment horizontal="left" vertical="center" wrapText="1"/>
      <protection locked="0"/>
    </xf>
    <xf numFmtId="0" fontId="0" fillId="0" borderId="43" xfId="0" applyFont="1" applyFill="1" applyBorder="1" applyAlignment="1" applyProtection="1">
      <alignment horizontal="left" vertical="center" wrapText="1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4" borderId="34" xfId="0" applyFont="1" applyFill="1" applyBorder="1" applyAlignment="1" applyProtection="1">
      <alignment horizontal="center"/>
      <protection locked="0"/>
    </xf>
    <xf numFmtId="0" fontId="9" fillId="6" borderId="0" xfId="0" applyFont="1" applyFill="1" applyBorder="1" applyAlignment="1" applyProtection="1">
      <alignment horizontal="left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8" borderId="25" xfId="0" applyFont="1" applyFill="1" applyBorder="1" applyAlignment="1" applyProtection="1">
      <alignment horizontal="center" vertical="center"/>
      <protection locked="0"/>
    </xf>
    <xf numFmtId="0" fontId="5" fillId="8" borderId="61" xfId="0" applyFont="1" applyFill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67" xfId="0" applyFont="1" applyBorder="1" applyAlignment="1" applyProtection="1">
      <alignment horizontal="center" vertical="center" wrapText="1"/>
      <protection locked="0"/>
    </xf>
    <xf numFmtId="0" fontId="5" fillId="0" borderId="70" xfId="0" applyFont="1" applyBorder="1" applyAlignment="1" applyProtection="1">
      <alignment horizontal="center" vertical="center" wrapText="1"/>
      <protection locked="0"/>
    </xf>
    <xf numFmtId="0" fontId="9" fillId="6" borderId="76" xfId="0" applyFont="1" applyFill="1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0" fillId="0" borderId="86" xfId="0" applyFont="1" applyFill="1" applyBorder="1" applyAlignment="1" applyProtection="1">
      <alignment horizontal="left" vertical="center" wrapText="1"/>
      <protection locked="0"/>
    </xf>
    <xf numFmtId="0" fontId="0" fillId="0" borderId="82" xfId="0" applyFont="1" applyFill="1" applyBorder="1" applyAlignment="1" applyProtection="1">
      <alignment horizontal="left" vertical="center" wrapText="1"/>
      <protection locked="0"/>
    </xf>
    <xf numFmtId="0" fontId="0" fillId="0" borderId="83" xfId="0" applyFont="1" applyFill="1" applyBorder="1" applyAlignment="1" applyProtection="1">
      <alignment horizontal="left" vertical="center" wrapText="1"/>
      <protection locked="0"/>
    </xf>
    <xf numFmtId="0" fontId="0" fillId="0" borderId="84" xfId="0" applyFont="1" applyFill="1" applyBorder="1" applyAlignment="1" applyProtection="1">
      <alignment horizontal="left" vertical="center" wrapText="1"/>
      <protection locked="0"/>
    </xf>
  </cellXfs>
  <cellStyles count="3">
    <cellStyle name="Accent1" xfId="2" builtinId="29"/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99"/>
      <color rgb="FFFBA7AF"/>
      <color rgb="FFFA86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showGridLines="0" zoomScale="70" zoomScaleNormal="70" workbookViewId="0">
      <pane ySplit="1" topLeftCell="A2" activePane="bottomLeft" state="frozen"/>
      <selection pane="bottomLeft" activeCell="B23" sqref="B23"/>
    </sheetView>
  </sheetViews>
  <sheetFormatPr defaultColWidth="8.796875" defaultRowHeight="25.5" x14ac:dyDescent="0.75"/>
  <cols>
    <col min="1" max="1" width="4.796875" style="24" customWidth="1"/>
    <col min="2" max="2" width="196.19921875" style="24" customWidth="1"/>
    <col min="3" max="16384" width="8.796875" style="24"/>
  </cols>
  <sheetData>
    <row r="1" spans="1:2" ht="33.75" thickBot="1" x14ac:dyDescent="0.8">
      <c r="A1" s="172" t="s">
        <v>116</v>
      </c>
      <c r="B1" s="172"/>
    </row>
    <row r="2" spans="1:2" ht="6" customHeight="1" thickTop="1" x14ac:dyDescent="0.75"/>
    <row r="3" spans="1:2" x14ac:dyDescent="0.75">
      <c r="A3" s="26" t="s">
        <v>100</v>
      </c>
      <c r="B3" s="27"/>
    </row>
    <row r="4" spans="1:2" x14ac:dyDescent="0.75">
      <c r="A4" s="28"/>
      <c r="B4" s="29" t="s">
        <v>101</v>
      </c>
    </row>
    <row r="5" spans="1:2" x14ac:dyDescent="0.75">
      <c r="A5" s="28"/>
      <c r="B5" s="29" t="s">
        <v>102</v>
      </c>
    </row>
    <row r="6" spans="1:2" x14ac:dyDescent="0.75">
      <c r="A6" s="28"/>
      <c r="B6" s="29" t="s">
        <v>103</v>
      </c>
    </row>
    <row r="7" spans="1:2" x14ac:dyDescent="0.75">
      <c r="A7" s="28"/>
      <c r="B7" s="29" t="s">
        <v>104</v>
      </c>
    </row>
    <row r="8" spans="1:2" ht="6" customHeight="1" x14ac:dyDescent="0.75">
      <c r="A8" s="28"/>
      <c r="B8" s="29"/>
    </row>
    <row r="9" spans="1:2" x14ac:dyDescent="0.75">
      <c r="A9" s="28"/>
      <c r="B9" s="29" t="s">
        <v>105</v>
      </c>
    </row>
    <row r="10" spans="1:2" x14ac:dyDescent="0.75">
      <c r="A10" s="28"/>
      <c r="B10" s="29" t="s">
        <v>106</v>
      </c>
    </row>
    <row r="11" spans="1:2" x14ac:dyDescent="0.75">
      <c r="A11" s="28"/>
      <c r="B11" s="29" t="s">
        <v>107</v>
      </c>
    </row>
    <row r="12" spans="1:2" ht="6" customHeight="1" x14ac:dyDescent="0.75">
      <c r="A12" s="28"/>
      <c r="B12" s="29"/>
    </row>
    <row r="13" spans="1:2" x14ac:dyDescent="0.75">
      <c r="A13" s="30"/>
      <c r="B13" s="31" t="s">
        <v>108</v>
      </c>
    </row>
    <row r="14" spans="1:2" ht="6" customHeight="1" x14ac:dyDescent="0.75"/>
    <row r="15" spans="1:2" s="25" customFormat="1" x14ac:dyDescent="0.75">
      <c r="A15" s="32" t="s">
        <v>109</v>
      </c>
      <c r="B15" s="33"/>
    </row>
    <row r="16" spans="1:2" x14ac:dyDescent="0.75">
      <c r="A16" s="34"/>
      <c r="B16" s="35" t="s">
        <v>110</v>
      </c>
    </row>
    <row r="17" spans="1:2" x14ac:dyDescent="0.75">
      <c r="A17" s="34"/>
      <c r="B17" s="35" t="s">
        <v>111</v>
      </c>
    </row>
    <row r="18" spans="1:2" x14ac:dyDescent="0.75">
      <c r="A18" s="36"/>
      <c r="B18" s="37" t="s">
        <v>112</v>
      </c>
    </row>
    <row r="19" spans="1:2" ht="6" customHeight="1" x14ac:dyDescent="0.75"/>
    <row r="20" spans="1:2" s="25" customFormat="1" x14ac:dyDescent="0.75">
      <c r="A20" s="38" t="s">
        <v>113</v>
      </c>
      <c r="B20" s="39"/>
    </row>
    <row r="21" spans="1:2" x14ac:dyDescent="0.75">
      <c r="A21" s="40"/>
      <c r="B21" s="41" t="s">
        <v>117</v>
      </c>
    </row>
    <row r="22" spans="1:2" x14ac:dyDescent="0.75">
      <c r="A22" s="40"/>
      <c r="B22" s="41" t="s">
        <v>114</v>
      </c>
    </row>
    <row r="23" spans="1:2" ht="102" x14ac:dyDescent="0.75">
      <c r="A23" s="42"/>
      <c r="B23" s="43" t="s">
        <v>115</v>
      </c>
    </row>
  </sheetData>
  <sheetProtection sheet="1" objects="1" scenarios="1"/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4"/>
  <sheetViews>
    <sheetView showGridLines="0" tabSelected="1" zoomScaleNormal="100" workbookViewId="0">
      <pane ySplit="4" topLeftCell="A5" activePane="bottomLeft" state="frozen"/>
      <selection pane="bottomLeft" activeCell="C7" sqref="C7"/>
    </sheetView>
  </sheetViews>
  <sheetFormatPr defaultColWidth="8.796875" defaultRowHeight="14.25" x14ac:dyDescent="0.45"/>
  <cols>
    <col min="1" max="1" width="28.796875" style="56" customWidth="1"/>
    <col min="2" max="2" width="64.796875" style="56" customWidth="1"/>
    <col min="3" max="3" width="12.53125" style="56" customWidth="1"/>
    <col min="4" max="4" width="13.796875" style="56" customWidth="1"/>
    <col min="5" max="9" width="12.53125" style="56" customWidth="1"/>
    <col min="10" max="10" width="2.19921875" style="56" customWidth="1"/>
    <col min="11" max="11" width="17.53125" style="56" customWidth="1"/>
    <col min="12" max="12" width="58.53125" style="56" customWidth="1"/>
    <col min="13" max="16384" width="8.796875" style="56"/>
  </cols>
  <sheetData>
    <row r="1" spans="1:12" ht="30.5" customHeight="1" x14ac:dyDescent="0.45">
      <c r="A1" s="190" t="s">
        <v>130</v>
      </c>
      <c r="B1" s="190"/>
      <c r="C1" s="190"/>
      <c r="D1" s="190"/>
      <c r="E1" s="190"/>
      <c r="F1" s="190"/>
      <c r="G1" s="190"/>
      <c r="H1" s="190"/>
      <c r="I1" s="54"/>
      <c r="J1" s="55"/>
    </row>
    <row r="2" spans="1:12" s="57" customFormat="1" ht="3.75" customHeight="1" x14ac:dyDescent="0.45">
      <c r="B2" s="58"/>
      <c r="C2" s="58"/>
      <c r="D2" s="58"/>
      <c r="E2" s="58"/>
      <c r="F2" s="58"/>
      <c r="G2" s="58"/>
      <c r="H2" s="58"/>
      <c r="I2" s="58"/>
      <c r="J2" s="58"/>
    </row>
    <row r="3" spans="1:12" s="57" customFormat="1" ht="16.05" customHeight="1" thickBot="1" x14ac:dyDescent="0.5">
      <c r="A3" s="59" t="s">
        <v>84</v>
      </c>
      <c r="B3" s="22"/>
      <c r="C3" s="58"/>
      <c r="D3" s="58"/>
      <c r="E3" s="58"/>
      <c r="F3" s="58"/>
      <c r="G3" s="58"/>
      <c r="H3" s="58"/>
      <c r="I3" s="58"/>
      <c r="J3" s="58"/>
    </row>
    <row r="4" spans="1:12" s="57" customFormat="1" ht="16.05" customHeight="1" thickBot="1" x14ac:dyDescent="0.5">
      <c r="A4" s="59" t="s">
        <v>85</v>
      </c>
      <c r="B4" s="23"/>
      <c r="C4" s="58"/>
      <c r="D4" s="58"/>
      <c r="E4" s="58"/>
      <c r="F4" s="58"/>
      <c r="G4" s="58"/>
      <c r="H4" s="58"/>
      <c r="I4" s="58"/>
      <c r="J4" s="58"/>
    </row>
    <row r="5" spans="1:12" ht="20.25" customHeight="1" thickBot="1" x14ac:dyDescent="0.5">
      <c r="A5" s="206" t="s">
        <v>35</v>
      </c>
      <c r="B5" s="206"/>
      <c r="C5" s="206"/>
      <c r="D5" s="206"/>
      <c r="E5" s="206"/>
      <c r="F5" s="206"/>
      <c r="G5" s="206"/>
      <c r="H5" s="60"/>
      <c r="I5" s="60"/>
      <c r="J5" s="61"/>
      <c r="K5" s="62"/>
    </row>
    <row r="6" spans="1:12" ht="14.75" customHeight="1" thickTop="1" x14ac:dyDescent="0.45">
      <c r="A6" s="202" t="s">
        <v>0</v>
      </c>
      <c r="B6" s="193" t="s">
        <v>5</v>
      </c>
      <c r="C6" s="205" t="s">
        <v>135</v>
      </c>
      <c r="D6" s="205"/>
      <c r="E6" s="205"/>
      <c r="F6" s="205"/>
      <c r="G6" s="209" t="s">
        <v>21</v>
      </c>
      <c r="H6" s="63"/>
      <c r="I6" s="63"/>
      <c r="J6" s="63"/>
      <c r="K6" s="174" t="s">
        <v>99</v>
      </c>
      <c r="L6" s="175"/>
    </row>
    <row r="7" spans="1:12" s="66" customFormat="1" x14ac:dyDescent="0.45">
      <c r="A7" s="203"/>
      <c r="B7" s="204"/>
      <c r="C7" s="64" t="s">
        <v>1</v>
      </c>
      <c r="D7" s="64" t="s">
        <v>2</v>
      </c>
      <c r="E7" s="64" t="s">
        <v>3</v>
      </c>
      <c r="F7" s="64" t="s">
        <v>4</v>
      </c>
      <c r="G7" s="210"/>
      <c r="H7" s="65"/>
      <c r="I7" s="65"/>
      <c r="J7" s="65"/>
      <c r="K7" s="176"/>
      <c r="L7" s="177"/>
    </row>
    <row r="8" spans="1:12" x14ac:dyDescent="0.45">
      <c r="A8" s="67" t="s">
        <v>6</v>
      </c>
      <c r="B8" s="68" t="s">
        <v>88</v>
      </c>
      <c r="C8" s="1"/>
      <c r="D8" s="1"/>
      <c r="E8" s="1"/>
      <c r="F8" s="51"/>
      <c r="G8" s="8" t="str">
        <f>IF(SUM(C8:F8)&gt;0,SUM(C8:E8),"")</f>
        <v/>
      </c>
      <c r="K8" s="69" t="s">
        <v>92</v>
      </c>
      <c r="L8" s="5"/>
    </row>
    <row r="9" spans="1:12" x14ac:dyDescent="0.45">
      <c r="A9" s="67" t="s">
        <v>26</v>
      </c>
      <c r="B9" s="68" t="s">
        <v>25</v>
      </c>
      <c r="C9" s="1"/>
      <c r="D9" s="1"/>
      <c r="E9" s="1"/>
      <c r="F9" s="1"/>
      <c r="G9" s="8" t="str">
        <f t="shared" ref="G9:G14" si="0">IF(SUM(C9:F9)&gt;0,SUM(C9:F9),"")</f>
        <v/>
      </c>
      <c r="K9" s="70" t="s">
        <v>93</v>
      </c>
      <c r="L9" s="4"/>
    </row>
    <row r="10" spans="1:12" x14ac:dyDescent="0.45">
      <c r="A10" s="67" t="s">
        <v>23</v>
      </c>
      <c r="B10" s="68" t="s">
        <v>24</v>
      </c>
      <c r="C10" s="1"/>
      <c r="D10" s="1"/>
      <c r="E10" s="1"/>
      <c r="F10" s="1"/>
      <c r="G10" s="8" t="str">
        <f t="shared" si="0"/>
        <v/>
      </c>
      <c r="K10" s="70" t="s">
        <v>94</v>
      </c>
      <c r="L10" s="4"/>
    </row>
    <row r="11" spans="1:12" x14ac:dyDescent="0.45">
      <c r="A11" s="67" t="s">
        <v>9</v>
      </c>
      <c r="B11" s="68" t="s">
        <v>14</v>
      </c>
      <c r="C11" s="1"/>
      <c r="D11" s="1"/>
      <c r="E11" s="1"/>
      <c r="F11" s="1"/>
      <c r="G11" s="8" t="str">
        <f t="shared" si="0"/>
        <v/>
      </c>
      <c r="K11" s="178" t="s">
        <v>95</v>
      </c>
      <c r="L11" s="181"/>
    </row>
    <row r="12" spans="1:12" x14ac:dyDescent="0.45">
      <c r="A12" s="67" t="s">
        <v>10</v>
      </c>
      <c r="B12" s="68" t="s">
        <v>15</v>
      </c>
      <c r="C12" s="1"/>
      <c r="D12" s="1"/>
      <c r="E12" s="1"/>
      <c r="F12" s="1"/>
      <c r="G12" s="8" t="str">
        <f t="shared" si="0"/>
        <v/>
      </c>
      <c r="K12" s="179"/>
      <c r="L12" s="182"/>
    </row>
    <row r="13" spans="1:12" x14ac:dyDescent="0.45">
      <c r="A13" s="67" t="s">
        <v>11</v>
      </c>
      <c r="B13" s="68" t="s">
        <v>27</v>
      </c>
      <c r="C13" s="1"/>
      <c r="D13" s="1"/>
      <c r="E13" s="1"/>
      <c r="F13" s="1"/>
      <c r="G13" s="8" t="str">
        <f t="shared" si="0"/>
        <v/>
      </c>
      <c r="K13" s="179"/>
      <c r="L13" s="182"/>
    </row>
    <row r="14" spans="1:12" x14ac:dyDescent="0.45">
      <c r="A14" s="67" t="s">
        <v>12</v>
      </c>
      <c r="B14" s="68" t="s">
        <v>16</v>
      </c>
      <c r="C14" s="1"/>
      <c r="D14" s="1"/>
      <c r="E14" s="1"/>
      <c r="F14" s="1"/>
      <c r="G14" s="8" t="str">
        <f t="shared" si="0"/>
        <v/>
      </c>
      <c r="K14" s="179"/>
      <c r="L14" s="182"/>
    </row>
    <row r="15" spans="1:12" x14ac:dyDescent="0.45">
      <c r="A15" s="67" t="s">
        <v>42</v>
      </c>
      <c r="B15" s="68" t="s">
        <v>75</v>
      </c>
      <c r="C15" s="51"/>
      <c r="D15" s="51"/>
      <c r="E15" s="51"/>
      <c r="F15" s="51"/>
      <c r="G15" s="6"/>
      <c r="K15" s="179"/>
      <c r="L15" s="182"/>
    </row>
    <row r="16" spans="1:12" x14ac:dyDescent="0.45">
      <c r="A16" s="67" t="s">
        <v>87</v>
      </c>
      <c r="B16" s="68" t="s">
        <v>76</v>
      </c>
      <c r="C16" s="51"/>
      <c r="D16" s="51"/>
      <c r="E16" s="51"/>
      <c r="F16" s="51"/>
      <c r="G16" s="6"/>
      <c r="K16" s="179"/>
      <c r="L16" s="182"/>
    </row>
    <row r="17" spans="1:12" x14ac:dyDescent="0.45">
      <c r="A17" s="67" t="s">
        <v>43</v>
      </c>
      <c r="B17" s="68" t="s">
        <v>77</v>
      </c>
      <c r="C17" s="51"/>
      <c r="D17" s="51"/>
      <c r="E17" s="51"/>
      <c r="F17" s="51"/>
      <c r="G17" s="6"/>
      <c r="K17" s="179"/>
      <c r="L17" s="182"/>
    </row>
    <row r="18" spans="1:12" x14ac:dyDescent="0.45">
      <c r="A18" s="67" t="s">
        <v>44</v>
      </c>
      <c r="B18" s="68" t="s">
        <v>78</v>
      </c>
      <c r="C18" s="51"/>
      <c r="D18" s="51"/>
      <c r="E18" s="51"/>
      <c r="F18" s="51"/>
      <c r="G18" s="6"/>
      <c r="K18" s="179"/>
      <c r="L18" s="182"/>
    </row>
    <row r="19" spans="1:12" x14ac:dyDescent="0.45">
      <c r="A19" s="67" t="s">
        <v>45</v>
      </c>
      <c r="B19" s="68" t="s">
        <v>79</v>
      </c>
      <c r="C19" s="51"/>
      <c r="D19" s="51"/>
      <c r="E19" s="51"/>
      <c r="F19" s="51"/>
      <c r="G19" s="6"/>
      <c r="K19" s="179"/>
      <c r="L19" s="182"/>
    </row>
    <row r="20" spans="1:12" x14ac:dyDescent="0.45">
      <c r="A20" s="67" t="s">
        <v>46</v>
      </c>
      <c r="B20" s="68" t="s">
        <v>80</v>
      </c>
      <c r="C20" s="51"/>
      <c r="D20" s="51"/>
      <c r="E20" s="51"/>
      <c r="F20" s="51"/>
      <c r="G20" s="6"/>
      <c r="K20" s="179"/>
      <c r="L20" s="182"/>
    </row>
    <row r="21" spans="1:12" x14ac:dyDescent="0.45">
      <c r="A21" s="67" t="s">
        <v>47</v>
      </c>
      <c r="B21" s="68" t="s">
        <v>81</v>
      </c>
      <c r="C21" s="51"/>
      <c r="D21" s="51"/>
      <c r="E21" s="51"/>
      <c r="F21" s="51"/>
      <c r="G21" s="6"/>
      <c r="K21" s="179"/>
      <c r="L21" s="182"/>
    </row>
    <row r="22" spans="1:12" x14ac:dyDescent="0.45">
      <c r="A22" s="67" t="s">
        <v>48</v>
      </c>
      <c r="B22" s="68" t="s">
        <v>82</v>
      </c>
      <c r="C22" s="51"/>
      <c r="D22" s="51"/>
      <c r="E22" s="51"/>
      <c r="F22" s="51"/>
      <c r="G22" s="6"/>
      <c r="K22" s="179"/>
      <c r="L22" s="182"/>
    </row>
    <row r="23" spans="1:12" x14ac:dyDescent="0.45">
      <c r="A23" s="67" t="s">
        <v>7</v>
      </c>
      <c r="B23" s="68" t="s">
        <v>120</v>
      </c>
      <c r="C23" s="51"/>
      <c r="D23" s="51"/>
      <c r="E23" s="51"/>
      <c r="F23" s="51"/>
      <c r="G23" s="6"/>
      <c r="K23" s="179"/>
      <c r="L23" s="182"/>
    </row>
    <row r="24" spans="1:12" x14ac:dyDescent="0.45">
      <c r="A24" s="67" t="s">
        <v>8</v>
      </c>
      <c r="B24" s="68" t="s">
        <v>121</v>
      </c>
      <c r="C24" s="51"/>
      <c r="D24" s="51"/>
      <c r="E24" s="51"/>
      <c r="F24" s="51"/>
      <c r="G24" s="6"/>
      <c r="K24" s="179"/>
      <c r="L24" s="182"/>
    </row>
    <row r="25" spans="1:12" x14ac:dyDescent="0.45">
      <c r="A25" s="67" t="s">
        <v>125</v>
      </c>
      <c r="B25" s="68" t="s">
        <v>127</v>
      </c>
      <c r="C25" s="51"/>
      <c r="D25" s="51"/>
      <c r="E25" s="51"/>
      <c r="F25" s="51"/>
      <c r="G25" s="48"/>
      <c r="K25" s="179"/>
      <c r="L25" s="182"/>
    </row>
    <row r="26" spans="1:12" x14ac:dyDescent="0.45">
      <c r="A26" s="67" t="s">
        <v>126</v>
      </c>
      <c r="B26" s="71" t="s">
        <v>128</v>
      </c>
      <c r="C26" s="72"/>
      <c r="D26" s="51"/>
      <c r="E26" s="51"/>
      <c r="F26" s="51"/>
      <c r="G26" s="48"/>
      <c r="K26" s="179"/>
      <c r="L26" s="182"/>
    </row>
    <row r="27" spans="1:12" ht="8.5500000000000007" customHeight="1" x14ac:dyDescent="0.45">
      <c r="A27" s="73"/>
      <c r="B27" s="74"/>
      <c r="C27" s="75"/>
      <c r="D27" s="75"/>
      <c r="E27" s="75"/>
      <c r="F27" s="75"/>
      <c r="G27" s="76"/>
      <c r="K27" s="179"/>
      <c r="L27" s="182"/>
    </row>
    <row r="28" spans="1:12" x14ac:dyDescent="0.45">
      <c r="A28" s="77" t="s">
        <v>13</v>
      </c>
      <c r="B28" s="68" t="s">
        <v>17</v>
      </c>
      <c r="C28" s="1"/>
      <c r="D28" s="1"/>
      <c r="E28" s="1"/>
      <c r="F28" s="78"/>
      <c r="G28" s="8" t="str">
        <f>IF(SUM(C28:E28)&gt;0,SUM(C28:E28),"")</f>
        <v/>
      </c>
      <c r="K28" s="179"/>
      <c r="L28" s="182"/>
    </row>
    <row r="29" spans="1:12" x14ac:dyDescent="0.45">
      <c r="A29" s="67" t="s">
        <v>30</v>
      </c>
      <c r="B29" s="68" t="s">
        <v>31</v>
      </c>
      <c r="C29" s="78"/>
      <c r="D29" s="78"/>
      <c r="E29" s="78"/>
      <c r="F29" s="78"/>
      <c r="G29" s="9"/>
      <c r="K29" s="179"/>
      <c r="L29" s="182"/>
    </row>
    <row r="30" spans="1:12" ht="14.65" thickBot="1" x14ac:dyDescent="0.5">
      <c r="A30" s="79" t="s">
        <v>32</v>
      </c>
      <c r="B30" s="80" t="s">
        <v>37</v>
      </c>
      <c r="C30" s="81"/>
      <c r="D30" s="81"/>
      <c r="E30" s="81"/>
      <c r="F30" s="81"/>
      <c r="G30" s="10"/>
      <c r="K30" s="180"/>
      <c r="L30" s="183"/>
    </row>
    <row r="31" spans="1:12" s="57" customFormat="1" ht="14.65" thickTop="1" x14ac:dyDescent="0.45">
      <c r="A31" s="20"/>
      <c r="B31" s="20"/>
      <c r="C31" s="20"/>
      <c r="D31" s="20"/>
      <c r="E31" s="20"/>
      <c r="F31" s="20"/>
      <c r="G31" s="20"/>
      <c r="K31" s="21"/>
      <c r="L31" s="21"/>
    </row>
    <row r="32" spans="1:12" s="57" customFormat="1" x14ac:dyDescent="0.45">
      <c r="A32" s="20"/>
      <c r="B32" s="20"/>
      <c r="C32" s="20"/>
      <c r="D32" s="20"/>
      <c r="E32" s="20"/>
      <c r="F32" s="20"/>
      <c r="G32" s="20"/>
      <c r="K32" s="21"/>
      <c r="L32" s="21"/>
    </row>
    <row r="33" spans="1:12" s="57" customFormat="1" ht="18.75" customHeight="1" thickBot="1" x14ac:dyDescent="0.5">
      <c r="A33" s="216" t="s">
        <v>59</v>
      </c>
      <c r="B33" s="216"/>
      <c r="C33" s="216"/>
      <c r="D33" s="216"/>
      <c r="E33" s="216"/>
      <c r="F33" s="216"/>
      <c r="G33" s="216"/>
      <c r="H33" s="216"/>
      <c r="I33" s="216"/>
      <c r="J33" s="82"/>
    </row>
    <row r="34" spans="1:12" ht="18" customHeight="1" thickTop="1" x14ac:dyDescent="0.45">
      <c r="A34" s="217" t="s">
        <v>96</v>
      </c>
      <c r="B34" s="207" t="s">
        <v>67</v>
      </c>
      <c r="C34" s="191" t="s">
        <v>68</v>
      </c>
      <c r="D34" s="193" t="s">
        <v>29</v>
      </c>
      <c r="E34" s="213" t="s">
        <v>28</v>
      </c>
      <c r="F34" s="214"/>
      <c r="G34" s="214"/>
      <c r="H34" s="214"/>
      <c r="I34" s="215"/>
      <c r="J34" s="83"/>
      <c r="K34" s="211" t="s">
        <v>20</v>
      </c>
      <c r="L34" s="212"/>
    </row>
    <row r="35" spans="1:12" ht="28.9" thickBot="1" x14ac:dyDescent="0.5">
      <c r="A35" s="218"/>
      <c r="B35" s="208"/>
      <c r="C35" s="192"/>
      <c r="D35" s="194"/>
      <c r="E35" s="46" t="s">
        <v>129</v>
      </c>
      <c r="F35" s="45" t="s">
        <v>53</v>
      </c>
      <c r="G35" s="45" t="s">
        <v>98</v>
      </c>
      <c r="H35" s="3" t="s">
        <v>90</v>
      </c>
      <c r="I35" s="47" t="s">
        <v>133</v>
      </c>
      <c r="J35" s="84"/>
      <c r="K35" s="211"/>
      <c r="L35" s="212"/>
    </row>
    <row r="36" spans="1:12" ht="14.55" customHeight="1" thickBot="1" x14ac:dyDescent="0.5">
      <c r="A36" s="85" t="s">
        <v>61</v>
      </c>
      <c r="B36" s="86" t="s">
        <v>34</v>
      </c>
      <c r="C36" s="13"/>
      <c r="D36" s="120" t="str">
        <f>IFERROR((C9+D9+E9)/G8,"check")</f>
        <v>check</v>
      </c>
      <c r="E36" s="121">
        <v>0.9</v>
      </c>
      <c r="F36" s="122"/>
      <c r="G36" s="122"/>
      <c r="H36" s="122"/>
      <c r="I36" s="123">
        <v>0.95</v>
      </c>
      <c r="J36" s="87"/>
      <c r="K36" s="186"/>
      <c r="L36" s="187"/>
    </row>
    <row r="37" spans="1:12" ht="14.55" customHeight="1" x14ac:dyDescent="0.45">
      <c r="A37" s="200" t="s">
        <v>60</v>
      </c>
      <c r="B37" s="88" t="s">
        <v>18</v>
      </c>
      <c r="C37" s="14"/>
      <c r="D37" s="124" t="str">
        <f>IFERROR(C10/C9,"check")</f>
        <v>check</v>
      </c>
      <c r="E37" s="125">
        <v>7.0000000000000007E-2</v>
      </c>
      <c r="F37" s="126" t="s">
        <v>134</v>
      </c>
      <c r="G37" s="126">
        <v>5.6000000000000001E-2</v>
      </c>
      <c r="H37" s="126"/>
      <c r="I37" s="127">
        <v>0.03</v>
      </c>
      <c r="J37" s="89"/>
      <c r="K37" s="188"/>
      <c r="L37" s="189"/>
    </row>
    <row r="38" spans="1:12" ht="14.55" customHeight="1" x14ac:dyDescent="0.45">
      <c r="A38" s="198"/>
      <c r="B38" s="90" t="s">
        <v>70</v>
      </c>
      <c r="C38" s="15"/>
      <c r="D38" s="128" t="str">
        <f>IFERROR(D10/D9,"check")</f>
        <v>check</v>
      </c>
      <c r="E38" s="129">
        <v>0.1</v>
      </c>
      <c r="F38" s="130" t="s">
        <v>54</v>
      </c>
      <c r="G38" s="130">
        <v>7.0999999999999994E-2</v>
      </c>
      <c r="H38" s="130"/>
      <c r="I38" s="131">
        <v>0.04</v>
      </c>
      <c r="J38" s="89"/>
      <c r="K38" s="188"/>
      <c r="L38" s="189"/>
    </row>
    <row r="39" spans="1:12" ht="14.55" customHeight="1" x14ac:dyDescent="0.45">
      <c r="A39" s="198"/>
      <c r="B39" s="90" t="s">
        <v>71</v>
      </c>
      <c r="C39" s="15"/>
      <c r="D39" s="128" t="str">
        <f>IFERROR(E10/E9,"check")</f>
        <v>check</v>
      </c>
      <c r="E39" s="129">
        <v>0.3</v>
      </c>
      <c r="F39" s="130" t="s">
        <v>89</v>
      </c>
      <c r="G39" s="130">
        <v>0.19</v>
      </c>
      <c r="H39" s="132"/>
      <c r="I39" s="133"/>
      <c r="J39" s="91"/>
      <c r="K39" s="188"/>
      <c r="L39" s="189"/>
    </row>
    <row r="40" spans="1:12" ht="14.55" customHeight="1" thickBot="1" x14ac:dyDescent="0.5">
      <c r="A40" s="201"/>
      <c r="B40" s="92" t="s">
        <v>22</v>
      </c>
      <c r="C40" s="16"/>
      <c r="D40" s="134" t="str">
        <f>IFERROR(F10/F9,"check")</f>
        <v>check</v>
      </c>
      <c r="E40" s="135">
        <v>0.1</v>
      </c>
      <c r="F40" s="136"/>
      <c r="G40" s="136"/>
      <c r="H40" s="136"/>
      <c r="I40" s="137">
        <v>0.25</v>
      </c>
      <c r="J40" s="93"/>
      <c r="K40" s="188"/>
      <c r="L40" s="189"/>
    </row>
    <row r="41" spans="1:12" ht="14.55" customHeight="1" x14ac:dyDescent="0.45">
      <c r="A41" s="200" t="s">
        <v>62</v>
      </c>
      <c r="B41" s="94" t="s">
        <v>91</v>
      </c>
      <c r="C41" s="17"/>
      <c r="D41" s="138" t="str">
        <f>IFERROR(G24/G10,"check")</f>
        <v>check</v>
      </c>
      <c r="E41" s="139">
        <v>0.2</v>
      </c>
      <c r="F41" s="140"/>
      <c r="G41" s="140"/>
      <c r="H41" s="140"/>
      <c r="I41" s="141">
        <v>0.1</v>
      </c>
      <c r="J41" s="93"/>
      <c r="K41" s="188"/>
      <c r="L41" s="189"/>
    </row>
    <row r="42" spans="1:12" ht="14.55" customHeight="1" x14ac:dyDescent="0.45">
      <c r="A42" s="198"/>
      <c r="B42" s="95" t="s">
        <v>49</v>
      </c>
      <c r="C42" s="49"/>
      <c r="D42" s="142" t="str">
        <f>IFERROR(G24/G23,"check")</f>
        <v>check</v>
      </c>
      <c r="E42" s="143">
        <v>0.23</v>
      </c>
      <c r="F42" s="144"/>
      <c r="G42" s="144"/>
      <c r="H42" s="144"/>
      <c r="I42" s="145">
        <v>0.23</v>
      </c>
      <c r="J42" s="93"/>
      <c r="K42" s="52"/>
      <c r="L42" s="53"/>
    </row>
    <row r="43" spans="1:12" ht="14.55" customHeight="1" x14ac:dyDescent="0.45">
      <c r="A43" s="198" t="s">
        <v>122</v>
      </c>
      <c r="B43" s="96" t="s">
        <v>123</v>
      </c>
      <c r="C43" s="50"/>
      <c r="D43" s="146" t="str">
        <f>IFERROR(G25/G9,"check")</f>
        <v>check</v>
      </c>
      <c r="E43" s="143">
        <v>0.05</v>
      </c>
      <c r="F43" s="122"/>
      <c r="G43" s="122"/>
      <c r="H43" s="122"/>
      <c r="I43" s="147">
        <v>0.03</v>
      </c>
      <c r="J43" s="93"/>
      <c r="K43" s="52"/>
      <c r="L43" s="171"/>
    </row>
    <row r="44" spans="1:12" ht="14.55" customHeight="1" thickBot="1" x14ac:dyDescent="0.5">
      <c r="A44" s="201"/>
      <c r="B44" s="97" t="s">
        <v>124</v>
      </c>
      <c r="C44" s="18"/>
      <c r="D44" s="148" t="str">
        <f>IFERROR(G26/G25,"check")</f>
        <v>check</v>
      </c>
      <c r="E44" s="149">
        <v>0.1</v>
      </c>
      <c r="F44" s="150"/>
      <c r="G44" s="150"/>
      <c r="H44" s="150"/>
      <c r="I44" s="151">
        <v>0.05</v>
      </c>
      <c r="J44" s="93"/>
      <c r="K44" s="188"/>
      <c r="L44" s="189"/>
    </row>
    <row r="45" spans="1:12" ht="14.55" customHeight="1" thickBot="1" x14ac:dyDescent="0.5">
      <c r="A45" s="220" t="s">
        <v>63</v>
      </c>
      <c r="B45" s="98" t="s">
        <v>33</v>
      </c>
      <c r="C45" s="14"/>
      <c r="D45" s="124" t="str">
        <f>IFERROR(G11/G10,"check")</f>
        <v>check</v>
      </c>
      <c r="E45" s="125">
        <v>0.95</v>
      </c>
      <c r="F45" s="152"/>
      <c r="G45" s="152"/>
      <c r="H45" s="152">
        <v>0.82</v>
      </c>
      <c r="I45" s="153">
        <v>0.95</v>
      </c>
      <c r="J45" s="93"/>
      <c r="K45" s="188"/>
      <c r="L45" s="189"/>
    </row>
    <row r="46" spans="1:12" ht="14.55" customHeight="1" thickTop="1" thickBot="1" x14ac:dyDescent="0.5">
      <c r="A46" s="221"/>
      <c r="B46" s="71" t="s">
        <v>83</v>
      </c>
      <c r="C46" s="15"/>
      <c r="D46" s="128" t="str">
        <f>IFERROR(G13/G12,"check")</f>
        <v>check</v>
      </c>
      <c r="E46" s="129">
        <v>0.8</v>
      </c>
      <c r="F46" s="144"/>
      <c r="G46" s="144"/>
      <c r="H46" s="144">
        <v>0.72</v>
      </c>
      <c r="I46" s="154">
        <v>0.72</v>
      </c>
      <c r="J46" s="93"/>
      <c r="K46" s="188"/>
      <c r="L46" s="189"/>
    </row>
    <row r="47" spans="1:12" ht="14.55" customHeight="1" thickTop="1" thickBot="1" x14ac:dyDescent="0.5">
      <c r="A47" s="221"/>
      <c r="B47" s="71" t="s">
        <v>118</v>
      </c>
      <c r="C47" s="15"/>
      <c r="D47" s="128" t="str">
        <f>IFERROR(G14/G13,"check")</f>
        <v>check</v>
      </c>
      <c r="E47" s="129">
        <v>0.95</v>
      </c>
      <c r="F47" s="144"/>
      <c r="G47" s="144"/>
      <c r="H47" s="144">
        <v>0.95</v>
      </c>
      <c r="I47" s="145">
        <v>0.95</v>
      </c>
      <c r="J47" s="93"/>
      <c r="K47" s="186"/>
      <c r="L47" s="187"/>
    </row>
    <row r="48" spans="1:12" ht="14.55" customHeight="1" thickTop="1" thickBot="1" x14ac:dyDescent="0.5">
      <c r="A48" s="221"/>
      <c r="B48" s="71" t="s">
        <v>52</v>
      </c>
      <c r="C48" s="15"/>
      <c r="D48" s="155"/>
      <c r="E48" s="129">
        <v>0.98</v>
      </c>
      <c r="F48" s="144"/>
      <c r="G48" s="144"/>
      <c r="H48" s="144"/>
      <c r="I48" s="145">
        <v>0.98</v>
      </c>
      <c r="J48" s="93"/>
      <c r="K48" s="188"/>
      <c r="L48" s="189"/>
    </row>
    <row r="49" spans="1:12" ht="14.55" customHeight="1" thickTop="1" thickBot="1" x14ac:dyDescent="0.5">
      <c r="A49" s="222"/>
      <c r="B49" s="99" t="s">
        <v>86</v>
      </c>
      <c r="C49" s="16"/>
      <c r="D49" s="156"/>
      <c r="E49" s="135">
        <v>0.85</v>
      </c>
      <c r="F49" s="136"/>
      <c r="G49" s="136"/>
      <c r="H49" s="136"/>
      <c r="I49" s="157">
        <v>0.85</v>
      </c>
      <c r="J49" s="93"/>
      <c r="K49" s="188"/>
      <c r="L49" s="189"/>
    </row>
    <row r="50" spans="1:12" ht="14.55" customHeight="1" thickBot="1" x14ac:dyDescent="0.5">
      <c r="A50" s="198" t="s">
        <v>64</v>
      </c>
      <c r="B50" s="86" t="s">
        <v>38</v>
      </c>
      <c r="C50" s="17"/>
      <c r="D50" s="138" t="str">
        <f>IFERROR(G15/G11,"check")</f>
        <v>check</v>
      </c>
      <c r="E50" s="139">
        <v>0.4</v>
      </c>
      <c r="F50" s="140"/>
      <c r="G50" s="140"/>
      <c r="H50" s="140">
        <v>0.26</v>
      </c>
      <c r="I50" s="145">
        <v>0.4</v>
      </c>
      <c r="J50" s="93"/>
      <c r="K50" s="186"/>
      <c r="L50" s="187"/>
    </row>
    <row r="51" spans="1:12" ht="14.55" customHeight="1" thickBot="1" x14ac:dyDescent="0.5">
      <c r="A51" s="219"/>
      <c r="B51" s="100" t="s">
        <v>39</v>
      </c>
      <c r="C51" s="49"/>
      <c r="D51" s="128" t="str">
        <f>IFERROR(G16/G12,"check")</f>
        <v>check</v>
      </c>
      <c r="E51" s="129">
        <v>0.4</v>
      </c>
      <c r="F51" s="144"/>
      <c r="G51" s="144"/>
      <c r="H51" s="144"/>
      <c r="I51" s="157">
        <v>0.2</v>
      </c>
      <c r="J51" s="93"/>
      <c r="K51" s="188"/>
      <c r="L51" s="189"/>
    </row>
    <row r="52" spans="1:12" ht="14.55" customHeight="1" thickBot="1" x14ac:dyDescent="0.5">
      <c r="A52" s="198"/>
      <c r="B52" s="94" t="s">
        <v>40</v>
      </c>
      <c r="C52" s="15"/>
      <c r="D52" s="128" t="str">
        <f>IFERROR(G17/G15,"check")</f>
        <v>check</v>
      </c>
      <c r="E52" s="129">
        <v>0.8</v>
      </c>
      <c r="F52" s="144"/>
      <c r="G52" s="144"/>
      <c r="H52" s="144"/>
      <c r="I52" s="158">
        <v>0.8</v>
      </c>
      <c r="J52" s="93"/>
      <c r="K52" s="186"/>
      <c r="L52" s="187"/>
    </row>
    <row r="53" spans="1:12" ht="14.55" customHeight="1" thickBot="1" x14ac:dyDescent="0.5">
      <c r="A53" s="198"/>
      <c r="B53" s="97" t="s">
        <v>41</v>
      </c>
      <c r="C53" s="18"/>
      <c r="D53" s="159" t="str">
        <f>IFERROR(G18/G16,"check")</f>
        <v>check</v>
      </c>
      <c r="E53" s="160">
        <v>0.8</v>
      </c>
      <c r="F53" s="150"/>
      <c r="G53" s="150"/>
      <c r="H53" s="150"/>
      <c r="I53" s="161">
        <v>0.8</v>
      </c>
      <c r="J53" s="93"/>
      <c r="K53" s="186"/>
      <c r="L53" s="187"/>
    </row>
    <row r="54" spans="1:12" ht="14.55" customHeight="1" thickBot="1" x14ac:dyDescent="0.5">
      <c r="A54" s="200" t="s">
        <v>65</v>
      </c>
      <c r="B54" s="101" t="s">
        <v>50</v>
      </c>
      <c r="C54" s="14"/>
      <c r="D54" s="124" t="str">
        <f>IFERROR(G19/G11,"check")</f>
        <v>check</v>
      </c>
      <c r="E54" s="125">
        <v>0.95</v>
      </c>
      <c r="F54" s="152"/>
      <c r="G54" s="152"/>
      <c r="H54" s="152"/>
      <c r="I54" s="157">
        <v>0.95</v>
      </c>
      <c r="J54" s="93"/>
      <c r="K54" s="186"/>
      <c r="L54" s="187"/>
    </row>
    <row r="55" spans="1:12" ht="14.55" customHeight="1" thickBot="1" x14ac:dyDescent="0.5">
      <c r="A55" s="201"/>
      <c r="B55" s="102" t="s">
        <v>51</v>
      </c>
      <c r="C55" s="16"/>
      <c r="D55" s="134" t="str">
        <f>IFERROR(G20/G12,"check")</f>
        <v>check</v>
      </c>
      <c r="E55" s="135">
        <v>0.6</v>
      </c>
      <c r="F55" s="136"/>
      <c r="G55" s="136"/>
      <c r="H55" s="136"/>
      <c r="I55" s="161">
        <v>0.6</v>
      </c>
      <c r="J55" s="93"/>
      <c r="K55" s="186"/>
      <c r="L55" s="187"/>
    </row>
    <row r="56" spans="1:12" ht="14.55" customHeight="1" x14ac:dyDescent="0.45">
      <c r="A56" s="198" t="s">
        <v>66</v>
      </c>
      <c r="B56" s="103" t="s">
        <v>57</v>
      </c>
      <c r="C56" s="17"/>
      <c r="D56" s="138" t="str">
        <f>IFERROR(G21/G19,"check")</f>
        <v>check</v>
      </c>
      <c r="E56" s="139"/>
      <c r="F56" s="140"/>
      <c r="G56" s="140"/>
      <c r="H56" s="140"/>
      <c r="I56" s="162">
        <v>0.04</v>
      </c>
      <c r="J56" s="93"/>
      <c r="K56" s="188"/>
      <c r="L56" s="189"/>
    </row>
    <row r="57" spans="1:12" ht="14.55" customHeight="1" thickBot="1" x14ac:dyDescent="0.5">
      <c r="A57" s="199"/>
      <c r="B57" s="104" t="s">
        <v>58</v>
      </c>
      <c r="C57" s="19"/>
      <c r="D57" s="163" t="str">
        <f>IFERROR(G22/G20,"check")</f>
        <v>check</v>
      </c>
      <c r="E57" s="164"/>
      <c r="F57" s="165"/>
      <c r="G57" s="165"/>
      <c r="H57" s="165"/>
      <c r="I57" s="166">
        <v>0.01</v>
      </c>
      <c r="J57" s="93"/>
      <c r="K57" s="184"/>
      <c r="L57" s="185"/>
    </row>
    <row r="58" spans="1:12" s="57" customFormat="1" ht="14.65" thickTop="1" x14ac:dyDescent="0.45">
      <c r="A58" s="20"/>
      <c r="B58" s="20"/>
      <c r="C58" s="20"/>
      <c r="D58" s="20"/>
      <c r="E58" s="20"/>
      <c r="F58" s="20"/>
      <c r="G58" s="20"/>
      <c r="K58" s="21"/>
      <c r="L58" s="21"/>
    </row>
    <row r="59" spans="1:12" s="57" customFormat="1" x14ac:dyDescent="0.45">
      <c r="A59" s="20"/>
      <c r="B59" s="20"/>
      <c r="C59" s="20"/>
      <c r="D59" s="20"/>
      <c r="E59" s="20"/>
      <c r="F59" s="20"/>
      <c r="G59" s="20"/>
    </row>
    <row r="60" spans="1:12" ht="20.25" customHeight="1" x14ac:dyDescent="0.45">
      <c r="A60" s="197" t="s">
        <v>19</v>
      </c>
      <c r="B60" s="197"/>
      <c r="C60" s="197"/>
      <c r="D60" s="197"/>
      <c r="E60" s="197"/>
      <c r="F60" s="197"/>
      <c r="G60" s="197"/>
    </row>
    <row r="61" spans="1:12" s="57" customFormat="1" ht="5" customHeight="1" x14ac:dyDescent="0.45">
      <c r="A61" s="61"/>
      <c r="B61" s="61"/>
      <c r="C61" s="61"/>
      <c r="D61" s="61"/>
      <c r="E61" s="61"/>
      <c r="F61" s="61"/>
      <c r="G61" s="61"/>
    </row>
    <row r="62" spans="1:12" ht="20.25" customHeight="1" x14ac:dyDescent="0.45">
      <c r="A62" s="61"/>
      <c r="C62" s="105" t="s">
        <v>1</v>
      </c>
      <c r="D62" s="105" t="s">
        <v>2</v>
      </c>
      <c r="E62" s="105" t="s">
        <v>3</v>
      </c>
      <c r="F62" s="105" t="s">
        <v>4</v>
      </c>
      <c r="G62" s="105" t="s">
        <v>69</v>
      </c>
    </row>
    <row r="63" spans="1:12" s="57" customFormat="1" ht="20" customHeight="1" x14ac:dyDescent="0.45">
      <c r="A63" s="196" t="s">
        <v>119</v>
      </c>
      <c r="B63" s="196"/>
      <c r="C63" s="2"/>
      <c r="D63" s="2"/>
      <c r="E63" s="2"/>
      <c r="F63" s="2"/>
      <c r="G63" s="167">
        <f>SUM(C63:F63)</f>
        <v>0</v>
      </c>
    </row>
    <row r="64" spans="1:12" s="57" customFormat="1" ht="20" customHeight="1" x14ac:dyDescent="0.45">
      <c r="A64" s="106"/>
      <c r="B64" s="106" t="s">
        <v>131</v>
      </c>
      <c r="C64" s="44"/>
      <c r="D64" s="44"/>
      <c r="E64" s="44"/>
      <c r="F64" s="1"/>
      <c r="G64" s="167">
        <f t="shared" ref="G64:G65" si="1">SUM(C64:F64)</f>
        <v>0</v>
      </c>
    </row>
    <row r="65" spans="1:7" s="57" customFormat="1" ht="20" customHeight="1" x14ac:dyDescent="0.45">
      <c r="A65" s="106"/>
      <c r="B65" s="106" t="s">
        <v>132</v>
      </c>
      <c r="C65" s="44"/>
      <c r="D65" s="44"/>
      <c r="E65" s="44"/>
      <c r="F65" s="1"/>
      <c r="G65" s="167">
        <f t="shared" si="1"/>
        <v>0</v>
      </c>
    </row>
    <row r="66" spans="1:7" s="57" customFormat="1" ht="20.25" customHeight="1" x14ac:dyDescent="0.45">
      <c r="A66" s="107" t="s">
        <v>36</v>
      </c>
      <c r="B66" s="12"/>
      <c r="C66" s="61"/>
      <c r="D66" s="61"/>
      <c r="E66" s="61"/>
      <c r="F66" s="61"/>
      <c r="G66" s="61"/>
    </row>
    <row r="67" spans="1:7" s="57" customFormat="1" ht="5.25" customHeight="1" thickBot="1" x14ac:dyDescent="0.5">
      <c r="A67" s="107"/>
      <c r="B67" s="20"/>
      <c r="C67" s="61"/>
      <c r="D67" s="61"/>
      <c r="E67" s="61"/>
      <c r="F67" s="61"/>
      <c r="G67" s="61"/>
    </row>
    <row r="68" spans="1:7" ht="14.75" customHeight="1" thickTop="1" x14ac:dyDescent="0.45">
      <c r="A68" s="108" t="s">
        <v>0</v>
      </c>
      <c r="B68" s="109" t="s">
        <v>97</v>
      </c>
      <c r="C68" s="110" t="s">
        <v>72</v>
      </c>
      <c r="D68" s="110" t="s">
        <v>73</v>
      </c>
      <c r="E68" s="110" t="s">
        <v>74</v>
      </c>
      <c r="F68" s="110" t="s">
        <v>4</v>
      </c>
      <c r="G68" s="111" t="s">
        <v>69</v>
      </c>
    </row>
    <row r="69" spans="1:7" x14ac:dyDescent="0.45">
      <c r="A69" s="112" t="str">
        <f t="shared" ref="A69:B85" si="2">A8</f>
        <v>KP_PREV</v>
      </c>
      <c r="B69" s="113" t="str">
        <f t="shared" si="2"/>
        <v>Key pop reached (# individuals)</v>
      </c>
      <c r="C69" s="168" t="str">
        <f>IFERROR(IF(C71&lt;&gt;"",ROUNDUP(C70/$C$36,0),""),"")</f>
        <v/>
      </c>
      <c r="D69" s="168" t="str">
        <f t="shared" ref="D69:E69" si="3">IFERROR(IF(D71&lt;&gt;"",ROUNDUP(D70/$C$36,0),""),"")</f>
        <v/>
      </c>
      <c r="E69" s="168" t="str">
        <f t="shared" si="3"/>
        <v/>
      </c>
      <c r="F69" s="169"/>
      <c r="G69" s="8" t="str">
        <f>IFERROR(IF(SUM(C69:F69)&gt;0,SUM(C69:F69),""),"")</f>
        <v/>
      </c>
    </row>
    <row r="70" spans="1:7" x14ac:dyDescent="0.45">
      <c r="A70" s="67" t="str">
        <f t="shared" si="2"/>
        <v>HTS_TST</v>
      </c>
      <c r="B70" s="113" t="str">
        <f t="shared" si="2"/>
        <v>Tested and result received (including INDEX testing)</v>
      </c>
      <c r="C70" s="168" t="str">
        <f>IFERROR(IF(C71&lt;&gt;"",ROUNDUP(C71/C37,0),""),"")</f>
        <v/>
      </c>
      <c r="D70" s="168" t="str">
        <f>IFERROR(IF(D71&lt;&gt;"",ROUNDUP(D71/C38,0),""),"")</f>
        <v/>
      </c>
      <c r="E70" s="168" t="str">
        <f>IFERROR(IF(E71&lt;&gt;"",ROUNDUP(E71/C39,0),""),"")</f>
        <v/>
      </c>
      <c r="F70" s="168" t="str">
        <f>IFERROR(IF(F71&lt;&gt;"",ROUNDUP(F71/C40,0),""),"")</f>
        <v/>
      </c>
      <c r="G70" s="8" t="str">
        <f>IFERROR(IF(SUM(C70:F70)&gt;0,SUM(C70:F70),""),"")</f>
        <v/>
      </c>
    </row>
    <row r="71" spans="1:7" x14ac:dyDescent="0.45">
      <c r="A71" s="67" t="str">
        <f t="shared" si="2"/>
        <v>HTS_TST_POS</v>
      </c>
      <c r="B71" s="113" t="str">
        <f t="shared" si="2"/>
        <v>Test positive (including INDEX testing)</v>
      </c>
      <c r="C71" s="1"/>
      <c r="D71" s="1"/>
      <c r="E71" s="1"/>
      <c r="F71" s="1"/>
      <c r="G71" s="8" t="str">
        <f>IF(SUM(C71:F71)&gt;0,SUM(C71:F71),"")</f>
        <v/>
      </c>
    </row>
    <row r="72" spans="1:7" x14ac:dyDescent="0.45">
      <c r="A72" s="67" t="str">
        <f t="shared" si="2"/>
        <v>TX_NEW</v>
      </c>
      <c r="B72" s="113" t="str">
        <f t="shared" si="2"/>
        <v>New ART enrollment</v>
      </c>
      <c r="C72" s="168" t="str">
        <f>IF(C71&lt;&gt;"",ROUNDUP(C71*$C$45,0),"")</f>
        <v/>
      </c>
      <c r="D72" s="168" t="str">
        <f>IF(D71&lt;&gt;"",ROUNDUP(D71*$C$45,0),"")</f>
        <v/>
      </c>
      <c r="E72" s="168" t="str">
        <f>IF(E71&lt;&gt;"",ROUNDUP(E71*$C$45,0),"")</f>
        <v/>
      </c>
      <c r="F72" s="1"/>
      <c r="G72" s="8" t="str">
        <f>IF(SUM(C72:F72)&gt;0,SUM(C72:F72),"")</f>
        <v/>
      </c>
    </row>
    <row r="73" spans="1:7" x14ac:dyDescent="0.45">
      <c r="A73" s="67" t="str">
        <f t="shared" si="2"/>
        <v>TX_CURR</v>
      </c>
      <c r="B73" s="113" t="str">
        <f t="shared" si="2"/>
        <v>Currently on ART</v>
      </c>
      <c r="C73" s="170" t="str">
        <f>IF(C71&lt;&gt;"",ROUNDUP((IF(C63="",C12,C63)*$C$49+(C72*$C$48)+C64-C65),0),"")</f>
        <v/>
      </c>
      <c r="D73" s="170" t="str">
        <f t="shared" ref="D73:F73" si="4">IF(D71&lt;&gt;"",ROUNDUP((IF(D63="",D12,D63)*$C$49+(D72*$C$48)+D64-D65),0),"")</f>
        <v/>
      </c>
      <c r="E73" s="170" t="str">
        <f t="shared" si="4"/>
        <v/>
      </c>
      <c r="F73" s="170" t="str">
        <f t="shared" si="4"/>
        <v/>
      </c>
      <c r="G73" s="8" t="str">
        <f>IF(SUM(C73:F73)&gt;0,SUM(C73:F73),"")</f>
        <v/>
      </c>
    </row>
    <row r="74" spans="1:7" x14ac:dyDescent="0.45">
      <c r="A74" s="67" t="str">
        <f t="shared" si="2"/>
        <v>TX_PVLS_Denominator</v>
      </c>
      <c r="B74" s="113" t="str">
        <f t="shared" si="2"/>
        <v>VL tested in reported year</v>
      </c>
      <c r="C74" s="168" t="str">
        <f>IF(C71&lt;&gt;"",ROUNDUP(C73*$C$46,0),"")</f>
        <v/>
      </c>
      <c r="D74" s="168" t="str">
        <f>IF(D71&lt;&gt;"",ROUNDUP(D73*$C$46,0),"")</f>
        <v/>
      </c>
      <c r="E74" s="168" t="str">
        <f>IF(E71&lt;&gt;"",ROUNDUP(E73*$C$46,0),"")</f>
        <v/>
      </c>
      <c r="F74" s="168" t="str">
        <f>IF(F71&lt;&gt;"",ROUNDUP(F73*$C$46,0),"")</f>
        <v/>
      </c>
      <c r="G74" s="8" t="str">
        <f>IF(SUM(C74:F74)&gt;0,SUM(C74:F74),"")</f>
        <v/>
      </c>
    </row>
    <row r="75" spans="1:7" x14ac:dyDescent="0.45">
      <c r="A75" s="67" t="str">
        <f t="shared" si="2"/>
        <v>TX_PVLS_Numerator</v>
      </c>
      <c r="B75" s="113" t="str">
        <f t="shared" si="2"/>
        <v>VL supressed among tested</v>
      </c>
      <c r="C75" s="168" t="str">
        <f>IF(C71&lt;&gt;"",ROUNDUP(C74*$C$47,0),"")</f>
        <v/>
      </c>
      <c r="D75" s="168" t="str">
        <f>IF(D71&lt;&gt;"",ROUNDUP(D74*$C$47,0),"")</f>
        <v/>
      </c>
      <c r="E75" s="168" t="str">
        <f>IF(E71&lt;&gt;"",ROUNDUP(E74*$C$47,0),"")</f>
        <v/>
      </c>
      <c r="F75" s="168" t="str">
        <f>IF(F71&lt;&gt;"",ROUNDUP(F74*$C$47,0),"")</f>
        <v/>
      </c>
      <c r="G75" s="8" t="str">
        <f>IF(SUM(C75:F75)&gt;0,SUM(C75:F75),"")</f>
        <v/>
      </c>
    </row>
    <row r="76" spans="1:7" x14ac:dyDescent="0.45">
      <c r="A76" s="112" t="str">
        <f t="shared" si="2"/>
        <v>TB_PREV_Denominator (NEW)</v>
      </c>
      <c r="B76" s="113" t="str">
        <f t="shared" si="2"/>
        <v>TPT started in previous reporting period (newly enrolled)</v>
      </c>
      <c r="C76" s="51"/>
      <c r="D76" s="51"/>
      <c r="E76" s="51"/>
      <c r="F76" s="51"/>
      <c r="G76" s="8" t="str">
        <f>IFERROR(ROUNDUP($C$50*G72,0),"")</f>
        <v/>
      </c>
    </row>
    <row r="77" spans="1:7" x14ac:dyDescent="0.45">
      <c r="A77" s="112" t="str">
        <f t="shared" si="2"/>
        <v>TB_PREV_Denominator (previous)</v>
      </c>
      <c r="B77" s="113" t="str">
        <f t="shared" si="2"/>
        <v>TPT started in previous reporting (previously enrolled)</v>
      </c>
      <c r="C77" s="51"/>
      <c r="D77" s="51"/>
      <c r="E77" s="51"/>
      <c r="F77" s="51"/>
      <c r="G77" s="8" t="str">
        <f>IFERROR(ROUNDUP($C$51*G73,0),"")</f>
        <v/>
      </c>
    </row>
    <row r="78" spans="1:7" x14ac:dyDescent="0.45">
      <c r="A78" s="112" t="str">
        <f t="shared" si="2"/>
        <v>TB_PREV_Numerator (NEW)</v>
      </c>
      <c r="B78" s="113" t="str">
        <f t="shared" si="2"/>
        <v>TPT completed in reporting period (newly enrolled)</v>
      </c>
      <c r="C78" s="51"/>
      <c r="D78" s="51"/>
      <c r="E78" s="51"/>
      <c r="F78" s="51"/>
      <c r="G78" s="8" t="str">
        <f>IFERROR(ROUNDUP($C$52*G76,0),"")</f>
        <v/>
      </c>
    </row>
    <row r="79" spans="1:7" x14ac:dyDescent="0.45">
      <c r="A79" s="112" t="str">
        <f t="shared" si="2"/>
        <v>TB_PREV_Numerator (Previous)</v>
      </c>
      <c r="B79" s="113" t="str">
        <f t="shared" si="2"/>
        <v>TPT completed in reporting period (previously enrolled)</v>
      </c>
      <c r="C79" s="51"/>
      <c r="D79" s="51"/>
      <c r="E79" s="51"/>
      <c r="F79" s="51"/>
      <c r="G79" s="8" t="str">
        <f>IFERROR(ROUNDUP($C$53*G77,0),"")</f>
        <v/>
      </c>
    </row>
    <row r="80" spans="1:7" x14ac:dyDescent="0.45">
      <c r="A80" s="112" t="str">
        <f t="shared" si="2"/>
        <v>TX_TB_Denominator (NEW)</v>
      </c>
      <c r="B80" s="113" t="str">
        <f t="shared" si="2"/>
        <v>ART patients screened for TB in reporting period (newly enrolled)</v>
      </c>
      <c r="C80" s="51"/>
      <c r="D80" s="51"/>
      <c r="E80" s="51"/>
      <c r="F80" s="51"/>
      <c r="G80" s="8" t="str">
        <f>IFERROR(ROUNDUP($C$54*G72,0),"")</f>
        <v/>
      </c>
    </row>
    <row r="81" spans="1:7" x14ac:dyDescent="0.45">
      <c r="A81" s="112" t="str">
        <f t="shared" si="2"/>
        <v>TX_TB_Denominator (Previous)</v>
      </c>
      <c r="B81" s="113" t="str">
        <f t="shared" si="2"/>
        <v>ART patients screened for TB in reporting period (previously enrolled)</v>
      </c>
      <c r="C81" s="51"/>
      <c r="D81" s="51"/>
      <c r="E81" s="51"/>
      <c r="F81" s="51"/>
      <c r="G81" s="8" t="str">
        <f>IFERROR(ROUNDUP($C$55*G73,0),"")</f>
        <v/>
      </c>
    </row>
    <row r="82" spans="1:7" x14ac:dyDescent="0.45">
      <c r="A82" s="112" t="str">
        <f t="shared" si="2"/>
        <v>TX_TB_Numerator (NEW)</v>
      </c>
      <c r="B82" s="113" t="str">
        <f t="shared" si="2"/>
        <v>ART patients screened and treated TB in reporting period (newly enrolled)</v>
      </c>
      <c r="C82" s="51"/>
      <c r="D82" s="51"/>
      <c r="E82" s="51"/>
      <c r="F82" s="51"/>
      <c r="G82" s="8" t="str">
        <f>IFERROR(ROUNDUP($C$56*G80,0),"")</f>
        <v/>
      </c>
    </row>
    <row r="83" spans="1:7" x14ac:dyDescent="0.45">
      <c r="A83" s="112" t="str">
        <f t="shared" si="2"/>
        <v>TX_TB_Numerator (Previous)</v>
      </c>
      <c r="B83" s="113" t="str">
        <f t="shared" si="2"/>
        <v>ART patients screened and treated TB in reporting period (previously enrolled)</v>
      </c>
      <c r="C83" s="51"/>
      <c r="D83" s="51"/>
      <c r="E83" s="51"/>
      <c r="F83" s="51"/>
      <c r="G83" s="8" t="str">
        <f>IFERROR(ROUNDUP($C$57*G81,0),"")</f>
        <v/>
      </c>
    </row>
    <row r="84" spans="1:7" x14ac:dyDescent="0.45">
      <c r="A84" s="112" t="str">
        <f t="shared" si="2"/>
        <v>HTS_INDEX</v>
      </c>
      <c r="B84" s="113" t="str">
        <f t="shared" si="2"/>
        <v>Index tested total</v>
      </c>
      <c r="C84" s="51"/>
      <c r="D84" s="51"/>
      <c r="E84" s="51"/>
      <c r="F84" s="51"/>
      <c r="G84" s="8" t="str">
        <f>IFERROR(ROUNDUP(G85/$C$42,0),"")</f>
        <v/>
      </c>
    </row>
    <row r="85" spans="1:7" x14ac:dyDescent="0.45">
      <c r="A85" s="112" t="str">
        <f t="shared" si="2"/>
        <v>HTS_INDEX_POS</v>
      </c>
      <c r="B85" s="113" t="str">
        <f t="shared" si="2"/>
        <v>Index tested positive</v>
      </c>
      <c r="C85" s="51"/>
      <c r="D85" s="51"/>
      <c r="E85" s="51"/>
      <c r="F85" s="51"/>
      <c r="G85" s="8" t="str">
        <f>IFERROR(ROUNDUP(IF($C$41*G71&gt;0,$C$41*G71,""),0),"")</f>
        <v/>
      </c>
    </row>
    <row r="86" spans="1:7" x14ac:dyDescent="0.45">
      <c r="A86" s="114" t="s">
        <v>125</v>
      </c>
      <c r="B86" s="71" t="s">
        <v>127</v>
      </c>
      <c r="C86" s="72"/>
      <c r="D86" s="72"/>
      <c r="E86" s="72"/>
      <c r="F86" s="72"/>
      <c r="G86" s="168" t="str">
        <f>IF(G70&lt;&gt;"",ROUNDUP(G70*C43,0),"")</f>
        <v/>
      </c>
    </row>
    <row r="87" spans="1:7" x14ac:dyDescent="0.45">
      <c r="A87" s="114" t="s">
        <v>126</v>
      </c>
      <c r="B87" s="71" t="s">
        <v>128</v>
      </c>
      <c r="C87" s="72"/>
      <c r="D87" s="72"/>
      <c r="E87" s="72"/>
      <c r="F87" s="72"/>
      <c r="G87" s="168" t="str">
        <f>IF(G86&lt;&gt;"",ROUNDUP(G86*C44,0),"")</f>
        <v/>
      </c>
    </row>
    <row r="88" spans="1:7" s="57" customFormat="1" ht="7.5" customHeight="1" x14ac:dyDescent="0.45">
      <c r="A88" s="115"/>
      <c r="B88" s="116"/>
      <c r="C88" s="75"/>
      <c r="D88" s="75"/>
      <c r="E88" s="75"/>
      <c r="F88" s="75"/>
      <c r="G88" s="7"/>
    </row>
    <row r="89" spans="1:7" x14ac:dyDescent="0.45">
      <c r="A89" s="112" t="str">
        <f t="shared" ref="A89:B91" si="5">A28</f>
        <v>PrEP_NEW</v>
      </c>
      <c r="B89" s="113" t="str">
        <f t="shared" si="5"/>
        <v>New PrEP initiation</v>
      </c>
      <c r="C89" s="1"/>
      <c r="D89" s="1"/>
      <c r="E89" s="1"/>
      <c r="F89" s="51"/>
      <c r="G89" s="8" t="str">
        <f>IF(SUM(C89:E89)&gt;0,ROUNDUP(SUM(C89:E89),0),"")</f>
        <v/>
      </c>
    </row>
    <row r="90" spans="1:7" x14ac:dyDescent="0.45">
      <c r="A90" s="112" t="str">
        <f t="shared" si="5"/>
        <v>KP_MAT</v>
      </c>
      <c r="B90" s="113" t="str">
        <f t="shared" si="5"/>
        <v>PWID on medication-assisted therapy (MAT) for at least 6 months</v>
      </c>
      <c r="C90" s="51"/>
      <c r="D90" s="51"/>
      <c r="E90" s="51"/>
      <c r="F90" s="51"/>
      <c r="G90" s="6"/>
    </row>
    <row r="91" spans="1:7" ht="14.65" thickBot="1" x14ac:dyDescent="0.5">
      <c r="A91" s="117" t="str">
        <f t="shared" si="5"/>
        <v>HTS_SELF</v>
      </c>
      <c r="B91" s="118" t="str">
        <f t="shared" si="5"/>
        <v>Number of individual HIV self-test kits distributed</v>
      </c>
      <c r="C91" s="119"/>
      <c r="D91" s="119"/>
      <c r="E91" s="119"/>
      <c r="F91" s="119"/>
      <c r="G91" s="11"/>
    </row>
    <row r="92" spans="1:7" ht="14.65" thickTop="1" x14ac:dyDescent="0.45"/>
    <row r="93" spans="1:7" x14ac:dyDescent="0.45">
      <c r="A93" s="195" t="s">
        <v>55</v>
      </c>
      <c r="B93" s="195"/>
    </row>
    <row r="94" spans="1:7" x14ac:dyDescent="0.45">
      <c r="A94" s="173" t="s">
        <v>56</v>
      </c>
      <c r="B94" s="173"/>
    </row>
  </sheetData>
  <sheetProtection algorithmName="SHA-512" hashValue="vd58Q/3MJRERLeeHZWnwOyJJol2myd6nC+jiVvesWw2NC1n60nWz8DKKARo05gPqkCEkFCEZWAT5pXA6Kz57bQ==" saltValue="zeahIJHIG9Im5oJb42CawA==" spinCount="100000" sheet="1" objects="1" scenarios="1"/>
  <mergeCells count="47">
    <mergeCell ref="A33:I33"/>
    <mergeCell ref="A34:A35"/>
    <mergeCell ref="A50:A53"/>
    <mergeCell ref="A45:A49"/>
    <mergeCell ref="A41:A42"/>
    <mergeCell ref="K34:L35"/>
    <mergeCell ref="K36:L36"/>
    <mergeCell ref="K37:L37"/>
    <mergeCell ref="K38:L38"/>
    <mergeCell ref="E34:I34"/>
    <mergeCell ref="K44:L44"/>
    <mergeCell ref="K45:L45"/>
    <mergeCell ref="K46:L46"/>
    <mergeCell ref="K40:L40"/>
    <mergeCell ref="K41:L41"/>
    <mergeCell ref="A1:H1"/>
    <mergeCell ref="C34:C35"/>
    <mergeCell ref="D34:D35"/>
    <mergeCell ref="A93:B93"/>
    <mergeCell ref="A63:B63"/>
    <mergeCell ref="A60:G60"/>
    <mergeCell ref="A56:A57"/>
    <mergeCell ref="A37:A40"/>
    <mergeCell ref="A6:A7"/>
    <mergeCell ref="B6:B7"/>
    <mergeCell ref="C6:F6"/>
    <mergeCell ref="A5:G5"/>
    <mergeCell ref="B34:B35"/>
    <mergeCell ref="A54:A55"/>
    <mergeCell ref="G6:G7"/>
    <mergeCell ref="A43:A44"/>
    <mergeCell ref="A94:B94"/>
    <mergeCell ref="K6:L7"/>
    <mergeCell ref="K11:K30"/>
    <mergeCell ref="L11:L30"/>
    <mergeCell ref="K57:L57"/>
    <mergeCell ref="K52:L52"/>
    <mergeCell ref="K53:L53"/>
    <mergeCell ref="K54:L54"/>
    <mergeCell ref="K55:L55"/>
    <mergeCell ref="K56:L56"/>
    <mergeCell ref="K47:L47"/>
    <mergeCell ref="K48:L48"/>
    <mergeCell ref="K49:L49"/>
    <mergeCell ref="K50:L50"/>
    <mergeCell ref="K51:L51"/>
    <mergeCell ref="K39:L39"/>
  </mergeCells>
  <conditionalFormatting sqref="D37:D57">
    <cfRule type="cellIs" dxfId="0" priority="1" operator="greaterThan">
      <formula>1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Steps</vt:lpstr>
      <vt:lpstr>Site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 Kyaw Kyaw</dc:creator>
  <cp:lastModifiedBy>LENOVO</cp:lastModifiedBy>
  <dcterms:created xsi:type="dcterms:W3CDTF">2021-09-29T06:43:57Z</dcterms:created>
  <dcterms:modified xsi:type="dcterms:W3CDTF">2023-11-05T07:13:38Z</dcterms:modified>
</cp:coreProperties>
</file>